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COLIT\2021\SA\PE 06-2021 - Manutenção de Ar-Condicionado\"/>
    </mc:Choice>
  </mc:AlternateContent>
  <bookViews>
    <workbookView xWindow="0" yWindow="0" windowWidth="14400" windowHeight="9315" tabRatio="866"/>
  </bookViews>
  <sheets>
    <sheet name="RESUMO" sheetId="6" r:id="rId1"/>
    <sheet name="Ajudante15" sheetId="41" r:id="rId2"/>
    <sheet name=" Almoxar1" sheetId="42" r:id="rId3"/>
    <sheet name="AuxiAdm1 " sheetId="43" r:id="rId4"/>
    <sheet name="Eletricista4" sheetId="33" r:id="rId5"/>
    <sheet name="Bombeiro1" sheetId="35" r:id="rId6"/>
    <sheet name="EncarEletroel1" sheetId="36" r:id="rId7"/>
    <sheet name="EncarGeral1" sheetId="69" r:id="rId8"/>
    <sheet name="EncarEletromec2" sheetId="38" r:id="rId9"/>
    <sheet name="EngMecânico1" sheetId="39" r:id="rId10"/>
    <sheet name="EngenMecâtronico1" sheetId="44" r:id="rId11"/>
    <sheet name="TecRefrig8" sheetId="46" r:id="rId12"/>
    <sheet name="Eletromecânico2" sheetId="47" r:id="rId13"/>
    <sheet name="Motorista1" sheetId="49" r:id="rId14"/>
    <sheet name="OperadorArExped1" sheetId="50" r:id="rId15"/>
    <sheet name="OperadorArPlantãoDia5" sheetId="51" r:id="rId16"/>
    <sheet name="OperadorArPlantãoNoite4" sheetId="52" r:id="rId17"/>
    <sheet name="OperadorAutoma2" sheetId="53" r:id="rId18"/>
    <sheet name="TécEletrônica1" sheetId="55" r:id="rId19"/>
    <sheet name="(I)Ferramentas cotação" sheetId="75" r:id="rId20"/>
    <sheet name="(II)EPI's cotação" sheetId="64" r:id="rId21"/>
    <sheet name="(III)Mat InsumosDiversosCotação" sheetId="67" r:id="rId22"/>
    <sheet name=" (IV)Logística Uniforme cotação" sheetId="60" r:id="rId23"/>
    <sheet name="(VI)Serviços eventuais cota" sheetId="72" r:id="rId24"/>
    <sheet name="(VII) Materiais aplicadosCotaçã" sheetId="73" r:id="rId25"/>
  </sheets>
  <definedNames>
    <definedName name="_xlnm._FilterDatabase" localSheetId="24" hidden="1">'(VII) Materiais aplicadosCotaçã'!$A$2:$D$72</definedName>
    <definedName name="_xlnm.Print_Area" localSheetId="22">' (IV)Logística Uniforme cotação'!$A$1:$R$23</definedName>
    <definedName name="_xlnm.Print_Area" localSheetId="2">' Almoxar1'!$A$1:$F$185</definedName>
    <definedName name="_xlnm.Print_Area" localSheetId="19">'(I)Ferramentas cotação'!$A$2:$K$102</definedName>
    <definedName name="_xlnm.Print_Area" localSheetId="1">Ajudante15!$A$1:$F$185</definedName>
    <definedName name="_xlnm.Print_Area" localSheetId="3">'AuxiAdm1 '!$A$1:$F$185</definedName>
    <definedName name="_xlnm.Print_Area" localSheetId="5">Bombeiro1!$A$1:$F$185</definedName>
    <definedName name="_xlnm.Print_Area" localSheetId="4">Eletricista4!$A$1:$F$185</definedName>
    <definedName name="_xlnm.Print_Area" localSheetId="12">Eletromecânico2!$A$1:$F$185</definedName>
    <definedName name="_xlnm.Print_Area" localSheetId="6">EncarEletroel1!$A$1:$F$185</definedName>
    <definedName name="_xlnm.Print_Area" localSheetId="8">EncarEletromec2!$A$1:$F$185</definedName>
    <definedName name="_xlnm.Print_Area" localSheetId="7">EncarGeral1!$A$1:$F$185</definedName>
    <definedName name="_xlnm.Print_Area" localSheetId="10">EngenMecâtronico1!$A$1:$F$185</definedName>
    <definedName name="_xlnm.Print_Area" localSheetId="9">EngMecânico1!$A$1:$F$185</definedName>
    <definedName name="_xlnm.Print_Area" localSheetId="13">Motorista1!$A$1:$F$185</definedName>
    <definedName name="_xlnm.Print_Area" localSheetId="14">OperadorArExped1!$A$1:$F$185</definedName>
    <definedName name="_xlnm.Print_Area" localSheetId="15">OperadorArPlantãoDia5!$A$1:$F$185</definedName>
    <definedName name="_xlnm.Print_Area" localSheetId="16">OperadorArPlantãoNoite4!$A$1:$F$185</definedName>
    <definedName name="_xlnm.Print_Area" localSheetId="17">OperadorAutoma2!$A$1:$F$185</definedName>
    <definedName name="_xlnm.Print_Area" localSheetId="0">RESUMO!$A$1:$H$38</definedName>
    <definedName name="_xlnm.Print_Area" localSheetId="18">TécEletrônica1!$A$1:$F$185</definedName>
    <definedName name="_xlnm.Print_Area" localSheetId="11">TecRefrig8!$A$1:$F$185</definedName>
    <definedName name="UN" localSheetId="22">#REF!</definedName>
    <definedName name="UN" localSheetId="2">#REF!</definedName>
    <definedName name="UN" localSheetId="23">#REF!</definedName>
    <definedName name="UN" localSheetId="24">#REF!</definedName>
    <definedName name="UN" localSheetId="1">#REF!</definedName>
    <definedName name="UN" localSheetId="3">#REF!</definedName>
    <definedName name="UN" localSheetId="5">#REF!</definedName>
    <definedName name="UN" localSheetId="4">#REF!</definedName>
    <definedName name="UN" localSheetId="12">#REF!</definedName>
    <definedName name="UN" localSheetId="6">#REF!</definedName>
    <definedName name="UN" localSheetId="8">#REF!</definedName>
    <definedName name="UN" localSheetId="7">#REF!</definedName>
    <definedName name="UN" localSheetId="10">#REF!</definedName>
    <definedName name="UN" localSheetId="9">#REF!</definedName>
    <definedName name="UN" localSheetId="13">#REF!</definedName>
    <definedName name="UN" localSheetId="14">#REF!</definedName>
    <definedName name="UN" localSheetId="15">#REF!</definedName>
    <definedName name="UN" localSheetId="16">#REF!</definedName>
    <definedName name="UN" localSheetId="17">#REF!</definedName>
    <definedName name="UN" localSheetId="18">#REF!</definedName>
    <definedName name="UN" localSheetId="11">#REF!</definedName>
    <definedName name="UN">#REF!</definedName>
  </definedNames>
  <calcPr calcId="162913"/>
</workbook>
</file>

<file path=xl/calcChain.xml><?xml version="1.0" encoding="utf-8"?>
<calcChain xmlns="http://schemas.openxmlformats.org/spreadsheetml/2006/main">
  <c r="F36" i="6" l="1"/>
  <c r="F31" i="6"/>
  <c r="O19" i="60" l="1"/>
  <c r="O18" i="60"/>
  <c r="O17" i="60"/>
  <c r="O16" i="60"/>
  <c r="G22" i="67"/>
  <c r="G24" i="67"/>
  <c r="F24" i="67" s="1"/>
  <c r="G23" i="67"/>
  <c r="F23" i="67" s="1"/>
  <c r="F22" i="67" l="1"/>
  <c r="G100" i="75" l="1"/>
  <c r="I100" i="75" s="1"/>
  <c r="J100" i="75" s="1"/>
  <c r="K100" i="75" s="1"/>
  <c r="G99" i="75"/>
  <c r="I99" i="75" s="1"/>
  <c r="J99" i="75" s="1"/>
  <c r="K99" i="75" s="1"/>
  <c r="G98" i="75" l="1"/>
  <c r="I98" i="75" s="1"/>
  <c r="J98" i="75" s="1"/>
  <c r="K98" i="75" s="1"/>
  <c r="G21" i="67" l="1"/>
  <c r="G20" i="67"/>
  <c r="F20" i="67" s="1"/>
  <c r="F21" i="67" l="1"/>
  <c r="G90" i="75"/>
  <c r="I90" i="75" s="1"/>
  <c r="J90" i="75" s="1"/>
  <c r="K90" i="75" s="1"/>
  <c r="G82" i="75"/>
  <c r="I82" i="75" s="1"/>
  <c r="J82" i="75" s="1"/>
  <c r="K82" i="75" s="1"/>
  <c r="G74" i="75"/>
  <c r="I74" i="75" s="1"/>
  <c r="J74" i="75" s="1"/>
  <c r="K74" i="75" s="1"/>
  <c r="G66" i="75"/>
  <c r="I66" i="75" s="1"/>
  <c r="J66" i="75" s="1"/>
  <c r="K66" i="75" s="1"/>
  <c r="G58" i="75"/>
  <c r="I58" i="75" s="1"/>
  <c r="J58" i="75" s="1"/>
  <c r="K58" i="75" s="1"/>
  <c r="G50" i="75"/>
  <c r="I50" i="75" s="1"/>
  <c r="J50" i="75" s="1"/>
  <c r="K50" i="75" s="1"/>
  <c r="G17" i="75"/>
  <c r="G16" i="75"/>
  <c r="G15" i="75"/>
  <c r="G14" i="75"/>
  <c r="G9" i="75"/>
  <c r="I9" i="75" s="1"/>
  <c r="J9" i="75" s="1"/>
  <c r="K9" i="75" s="1"/>
  <c r="G62" i="75" l="1"/>
  <c r="I62" i="75" s="1"/>
  <c r="J62" i="75" s="1"/>
  <c r="K62" i="75" s="1"/>
  <c r="G13" i="75"/>
  <c r="I13" i="75" s="1"/>
  <c r="J13" i="75" s="1"/>
  <c r="K13" i="75" s="1"/>
  <c r="G24" i="75"/>
  <c r="I24" i="75" s="1"/>
  <c r="J24" i="75" s="1"/>
  <c r="K24" i="75" s="1"/>
  <c r="G96" i="75"/>
  <c r="I96" i="75" s="1"/>
  <c r="J96" i="75" s="1"/>
  <c r="K96" i="75" s="1"/>
  <c r="G60" i="75"/>
  <c r="I60" i="75" s="1"/>
  <c r="J60" i="75" s="1"/>
  <c r="K60" i="75" s="1"/>
  <c r="G68" i="75"/>
  <c r="I68" i="75" s="1"/>
  <c r="J68" i="75" s="1"/>
  <c r="K68" i="75" s="1"/>
  <c r="G70" i="75"/>
  <c r="I70" i="75" s="1"/>
  <c r="J70" i="75" s="1"/>
  <c r="K70" i="75" s="1"/>
  <c r="G52" i="75"/>
  <c r="I52" i="75" s="1"/>
  <c r="J52" i="75" s="1"/>
  <c r="K52" i="75" s="1"/>
  <c r="G54" i="75"/>
  <c r="I54" i="75" s="1"/>
  <c r="J54" i="75" s="1"/>
  <c r="K54" i="75" s="1"/>
  <c r="G84" i="75"/>
  <c r="I84" i="75" s="1"/>
  <c r="J84" i="75" s="1"/>
  <c r="K84" i="75" s="1"/>
  <c r="G86" i="75"/>
  <c r="I86" i="75" s="1"/>
  <c r="J86" i="75" s="1"/>
  <c r="K86" i="75" s="1"/>
  <c r="I17" i="75"/>
  <c r="J17" i="75" s="1"/>
  <c r="K17" i="75" s="1"/>
  <c r="G76" i="75"/>
  <c r="I76" i="75" s="1"/>
  <c r="J76" i="75" s="1"/>
  <c r="K76" i="75" s="1"/>
  <c r="G78" i="75"/>
  <c r="I78" i="75" s="1"/>
  <c r="J78" i="75" s="1"/>
  <c r="K78" i="75" s="1"/>
  <c r="I15" i="75"/>
  <c r="J15" i="75" s="1"/>
  <c r="K15" i="75" s="1"/>
  <c r="G11" i="75"/>
  <c r="I11" i="75" s="1"/>
  <c r="J11" i="75" s="1"/>
  <c r="K11" i="75" s="1"/>
  <c r="G19" i="75"/>
  <c r="I19" i="75" s="1"/>
  <c r="J19" i="75" s="1"/>
  <c r="K19" i="75" s="1"/>
  <c r="G26" i="75"/>
  <c r="I26" i="75" s="1"/>
  <c r="J26" i="75" s="1"/>
  <c r="K26" i="75" s="1"/>
  <c r="G28" i="75"/>
  <c r="I28" i="75" s="1"/>
  <c r="J28" i="75" s="1"/>
  <c r="K28" i="75" s="1"/>
  <c r="G30" i="75"/>
  <c r="I30" i="75" s="1"/>
  <c r="J30" i="75" s="1"/>
  <c r="K30" i="75" s="1"/>
  <c r="G32" i="75"/>
  <c r="I32" i="75" s="1"/>
  <c r="J32" i="75" s="1"/>
  <c r="K32" i="75" s="1"/>
  <c r="G35" i="75"/>
  <c r="I35" i="75" s="1"/>
  <c r="J35" i="75" s="1"/>
  <c r="K35" i="75" s="1"/>
  <c r="G37" i="75"/>
  <c r="I37" i="75" s="1"/>
  <c r="J37" i="75" s="1"/>
  <c r="K37" i="75" s="1"/>
  <c r="G39" i="75"/>
  <c r="I39" i="75" s="1"/>
  <c r="J39" i="75" s="1"/>
  <c r="K39" i="75" s="1"/>
  <c r="G41" i="75"/>
  <c r="I41" i="75" s="1"/>
  <c r="J41" i="75" s="1"/>
  <c r="K41" i="75" s="1"/>
  <c r="G44" i="75"/>
  <c r="I44" i="75" s="1"/>
  <c r="J44" i="75" s="1"/>
  <c r="K44" i="75" s="1"/>
  <c r="G46" i="75"/>
  <c r="I46" i="75" s="1"/>
  <c r="J46" i="75" s="1"/>
  <c r="K46" i="75" s="1"/>
  <c r="G10" i="75"/>
  <c r="I10" i="75" s="1"/>
  <c r="J10" i="75" s="1"/>
  <c r="K10" i="75" s="1"/>
  <c r="G12" i="75"/>
  <c r="I12" i="75" s="1"/>
  <c r="J12" i="75" s="1"/>
  <c r="K12" i="75" s="1"/>
  <c r="G18" i="75"/>
  <c r="I18" i="75" s="1"/>
  <c r="J18" i="75" s="1"/>
  <c r="K18" i="75" s="1"/>
  <c r="G20" i="75"/>
  <c r="I20" i="75" s="1"/>
  <c r="J20" i="75" s="1"/>
  <c r="K20" i="75" s="1"/>
  <c r="I14" i="75"/>
  <c r="J14" i="75" s="1"/>
  <c r="K14" i="75" s="1"/>
  <c r="I16" i="75"/>
  <c r="J16" i="75" s="1"/>
  <c r="K16" i="75" s="1"/>
  <c r="G22" i="75"/>
  <c r="I22" i="75" s="1"/>
  <c r="J22" i="75" s="1"/>
  <c r="K22" i="75" s="1"/>
  <c r="G47" i="75"/>
  <c r="I47" i="75" s="1"/>
  <c r="J47" i="75" s="1"/>
  <c r="K47" i="75" s="1"/>
  <c r="G55" i="75"/>
  <c r="I55" i="75" s="1"/>
  <c r="J55" i="75" s="1"/>
  <c r="K55" i="75" s="1"/>
  <c r="G63" i="75"/>
  <c r="I63" i="75" s="1"/>
  <c r="J63" i="75" s="1"/>
  <c r="K63" i="75" s="1"/>
  <c r="G71" i="75"/>
  <c r="I71" i="75" s="1"/>
  <c r="J71" i="75" s="1"/>
  <c r="K71" i="75" s="1"/>
  <c r="G79" i="75"/>
  <c r="I79" i="75" s="1"/>
  <c r="J79" i="75" s="1"/>
  <c r="K79" i="75" s="1"/>
  <c r="G87" i="75"/>
  <c r="I87" i="75" s="1"/>
  <c r="J87" i="75" s="1"/>
  <c r="K87" i="75" s="1"/>
  <c r="G94" i="75"/>
  <c r="I94" i="75" s="1"/>
  <c r="J94" i="75" s="1"/>
  <c r="K94" i="75" s="1"/>
  <c r="G25" i="75"/>
  <c r="I25" i="75" s="1"/>
  <c r="J25" i="75" s="1"/>
  <c r="K25" i="75" s="1"/>
  <c r="G21" i="75"/>
  <c r="I21" i="75" s="1"/>
  <c r="J21" i="75" s="1"/>
  <c r="K21" i="75" s="1"/>
  <c r="G23" i="75"/>
  <c r="I23" i="75" s="1"/>
  <c r="J23" i="75" s="1"/>
  <c r="K23" i="75" s="1"/>
  <c r="G48" i="75"/>
  <c r="I48" i="75" s="1"/>
  <c r="J48" i="75" s="1"/>
  <c r="K48" i="75" s="1"/>
  <c r="G56" i="75"/>
  <c r="I56" i="75" s="1"/>
  <c r="J56" i="75" s="1"/>
  <c r="K56" i="75" s="1"/>
  <c r="G64" i="75"/>
  <c r="I64" i="75" s="1"/>
  <c r="J64" i="75" s="1"/>
  <c r="K64" i="75" s="1"/>
  <c r="G72" i="75"/>
  <c r="I72" i="75" s="1"/>
  <c r="J72" i="75" s="1"/>
  <c r="K72" i="75" s="1"/>
  <c r="G80" i="75"/>
  <c r="I80" i="75" s="1"/>
  <c r="J80" i="75" s="1"/>
  <c r="K80" i="75" s="1"/>
  <c r="G88" i="75"/>
  <c r="I88" i="75" s="1"/>
  <c r="J88" i="75" s="1"/>
  <c r="K88" i="75" s="1"/>
  <c r="G49" i="75"/>
  <c r="I49" i="75" s="1"/>
  <c r="J49" i="75" s="1"/>
  <c r="K49" i="75" s="1"/>
  <c r="G57" i="75"/>
  <c r="I57" i="75" s="1"/>
  <c r="J57" i="75" s="1"/>
  <c r="K57" i="75" s="1"/>
  <c r="G65" i="75"/>
  <c r="I65" i="75" s="1"/>
  <c r="J65" i="75" s="1"/>
  <c r="K65" i="75" s="1"/>
  <c r="G73" i="75"/>
  <c r="I73" i="75" s="1"/>
  <c r="J73" i="75" s="1"/>
  <c r="K73" i="75" s="1"/>
  <c r="G81" i="75"/>
  <c r="I81" i="75" s="1"/>
  <c r="J81" i="75" s="1"/>
  <c r="K81" i="75" s="1"/>
  <c r="G89" i="75"/>
  <c r="I89" i="75" s="1"/>
  <c r="J89" i="75" s="1"/>
  <c r="K89" i="75" s="1"/>
  <c r="G27" i="75"/>
  <c r="I27" i="75" s="1"/>
  <c r="J27" i="75" s="1"/>
  <c r="K27" i="75" s="1"/>
  <c r="G29" i="75"/>
  <c r="I29" i="75" s="1"/>
  <c r="J29" i="75" s="1"/>
  <c r="K29" i="75" s="1"/>
  <c r="G31" i="75"/>
  <c r="I31" i="75" s="1"/>
  <c r="J31" i="75" s="1"/>
  <c r="K31" i="75" s="1"/>
  <c r="G33" i="75"/>
  <c r="I33" i="75" s="1"/>
  <c r="J33" i="75" s="1"/>
  <c r="K33" i="75" s="1"/>
  <c r="G34" i="75"/>
  <c r="I34" i="75" s="1"/>
  <c r="J34" i="75" s="1"/>
  <c r="K34" i="75" s="1"/>
  <c r="G36" i="75"/>
  <c r="I36" i="75" s="1"/>
  <c r="J36" i="75" s="1"/>
  <c r="K36" i="75" s="1"/>
  <c r="G38" i="75"/>
  <c r="I38" i="75" s="1"/>
  <c r="J38" i="75" s="1"/>
  <c r="K38" i="75" s="1"/>
  <c r="G40" i="75"/>
  <c r="I40" i="75" s="1"/>
  <c r="J40" i="75" s="1"/>
  <c r="K40" i="75" s="1"/>
  <c r="G42" i="75"/>
  <c r="I42" i="75" s="1"/>
  <c r="J42" i="75" s="1"/>
  <c r="K42" i="75" s="1"/>
  <c r="G43" i="75"/>
  <c r="I43" i="75" s="1"/>
  <c r="J43" i="75" s="1"/>
  <c r="K43" i="75" s="1"/>
  <c r="G51" i="75"/>
  <c r="I51" i="75" s="1"/>
  <c r="J51" i="75" s="1"/>
  <c r="K51" i="75" s="1"/>
  <c r="G59" i="75"/>
  <c r="I59" i="75" s="1"/>
  <c r="J59" i="75" s="1"/>
  <c r="K59" i="75" s="1"/>
  <c r="G67" i="75"/>
  <c r="I67" i="75" s="1"/>
  <c r="J67" i="75" s="1"/>
  <c r="K67" i="75" s="1"/>
  <c r="G75" i="75"/>
  <c r="I75" i="75" s="1"/>
  <c r="J75" i="75" s="1"/>
  <c r="K75" i="75" s="1"/>
  <c r="G83" i="75"/>
  <c r="I83" i="75" s="1"/>
  <c r="J83" i="75" s="1"/>
  <c r="K83" i="75" s="1"/>
  <c r="G92" i="75"/>
  <c r="I92" i="75" s="1"/>
  <c r="J92" i="75" s="1"/>
  <c r="K92" i="75" s="1"/>
  <c r="G45" i="75"/>
  <c r="I45" i="75" s="1"/>
  <c r="J45" i="75" s="1"/>
  <c r="K45" i="75" s="1"/>
  <c r="G53" i="75"/>
  <c r="I53" i="75" s="1"/>
  <c r="J53" i="75" s="1"/>
  <c r="K53" i="75" s="1"/>
  <c r="G61" i="75"/>
  <c r="I61" i="75" s="1"/>
  <c r="J61" i="75" s="1"/>
  <c r="K61" i="75" s="1"/>
  <c r="G69" i="75"/>
  <c r="I69" i="75" s="1"/>
  <c r="J69" i="75" s="1"/>
  <c r="K69" i="75" s="1"/>
  <c r="G77" i="75"/>
  <c r="I77" i="75" s="1"/>
  <c r="J77" i="75" s="1"/>
  <c r="K77" i="75" s="1"/>
  <c r="G85" i="75"/>
  <c r="I85" i="75" s="1"/>
  <c r="J85" i="75" s="1"/>
  <c r="K85" i="75" s="1"/>
  <c r="G91" i="75"/>
  <c r="I91" i="75" s="1"/>
  <c r="J91" i="75" s="1"/>
  <c r="K91" i="75" s="1"/>
  <c r="G93" i="75"/>
  <c r="I93" i="75" s="1"/>
  <c r="J93" i="75" s="1"/>
  <c r="K93" i="75" s="1"/>
  <c r="G95" i="75"/>
  <c r="I95" i="75" s="1"/>
  <c r="J95" i="75" s="1"/>
  <c r="K95" i="75" s="1"/>
  <c r="G97" i="75"/>
  <c r="I97" i="75" s="1"/>
  <c r="J97" i="75" s="1"/>
  <c r="K97" i="75" s="1"/>
  <c r="K101" i="75" l="1"/>
  <c r="K102" i="75" s="1"/>
  <c r="F50" i="73"/>
  <c r="F49" i="73"/>
  <c r="F48" i="73"/>
  <c r="F47" i="73"/>
  <c r="F46" i="73"/>
  <c r="F45" i="73"/>
  <c r="F44" i="73"/>
  <c r="F43" i="73"/>
  <c r="F42" i="73"/>
  <c r="F41" i="73"/>
  <c r="F40" i="73"/>
  <c r="F39" i="73"/>
  <c r="F38" i="73"/>
  <c r="F37" i="73"/>
  <c r="F36" i="73"/>
  <c r="F35" i="73"/>
  <c r="F34" i="73"/>
  <c r="F33" i="73"/>
  <c r="F32" i="73"/>
  <c r="F31" i="73"/>
  <c r="F30" i="73"/>
  <c r="F29" i="73"/>
  <c r="F28" i="73"/>
  <c r="F27" i="73"/>
  <c r="F26" i="73"/>
  <c r="F25" i="73"/>
  <c r="F24" i="73"/>
  <c r="F23" i="73"/>
  <c r="F22" i="73"/>
  <c r="F21" i="73"/>
  <c r="F20" i="73"/>
  <c r="F19" i="73"/>
  <c r="F18" i="73"/>
  <c r="F17" i="73"/>
  <c r="F16" i="73"/>
  <c r="F15" i="73"/>
  <c r="F14" i="73"/>
  <c r="F13" i="73"/>
  <c r="F12" i="73"/>
  <c r="F11" i="73"/>
  <c r="F10" i="73"/>
  <c r="F9" i="73"/>
  <c r="F7" i="73"/>
  <c r="F6" i="73"/>
  <c r="F5" i="73"/>
  <c r="F3" i="73"/>
  <c r="F144" i="43" l="1"/>
  <c r="F144" i="69"/>
  <c r="F144" i="46"/>
  <c r="F144" i="51"/>
  <c r="F144" i="36"/>
  <c r="F144" i="50"/>
  <c r="F144" i="33"/>
  <c r="F144" i="38"/>
  <c r="F144" i="47"/>
  <c r="F144" i="52"/>
  <c r="F144" i="42"/>
  <c r="F144" i="41"/>
  <c r="F144" i="35"/>
  <c r="F144" i="39"/>
  <c r="F144" i="49"/>
  <c r="F144" i="53"/>
  <c r="F144" i="44"/>
  <c r="F144" i="55"/>
  <c r="F4" i="73"/>
  <c r="G4" i="73" s="1"/>
  <c r="F8" i="73"/>
  <c r="G8" i="73" s="1"/>
  <c r="G12" i="73"/>
  <c r="G16" i="73"/>
  <c r="G20" i="73"/>
  <c r="G24" i="73"/>
  <c r="G28" i="73"/>
  <c r="G32" i="73"/>
  <c r="G35" i="73"/>
  <c r="G38" i="73"/>
  <c r="G42" i="73"/>
  <c r="G46" i="73"/>
  <c r="G6" i="73"/>
  <c r="G14" i="73"/>
  <c r="G22" i="73"/>
  <c r="G30" i="73"/>
  <c r="G37" i="73"/>
  <c r="G44" i="73"/>
  <c r="G48" i="73"/>
  <c r="G33" i="73"/>
  <c r="G36" i="73"/>
  <c r="G39" i="73"/>
  <c r="G43" i="73"/>
  <c r="G10" i="73"/>
  <c r="G18" i="73"/>
  <c r="G26" i="73"/>
  <c r="G40" i="73"/>
  <c r="G23" i="73"/>
  <c r="G5" i="73"/>
  <c r="G7" i="73"/>
  <c r="G11" i="73"/>
  <c r="G17" i="73"/>
  <c r="G19" i="73"/>
  <c r="G21" i="73"/>
  <c r="G25" i="73"/>
  <c r="G27" i="73"/>
  <c r="G31" i="73"/>
  <c r="G34" i="73"/>
  <c r="G41" i="73"/>
  <c r="G45" i="73"/>
  <c r="G47" i="73"/>
  <c r="G49" i="73"/>
  <c r="G50" i="73"/>
  <c r="G9" i="73"/>
  <c r="G13" i="73"/>
  <c r="G15" i="73"/>
  <c r="G29" i="73"/>
  <c r="G6" i="72"/>
  <c r="P19" i="60"/>
  <c r="E53" i="73" l="1"/>
  <c r="O20" i="60"/>
  <c r="E51" i="73"/>
  <c r="F51" i="73"/>
  <c r="G3" i="73"/>
  <c r="G51" i="73" s="1"/>
  <c r="G29" i="64"/>
  <c r="F29" i="64" s="1"/>
  <c r="G27" i="64"/>
  <c r="F27" i="64" s="1"/>
  <c r="G25" i="64"/>
  <c r="F25" i="64" s="1"/>
  <c r="G23" i="64"/>
  <c r="F23" i="64" s="1"/>
  <c r="G21" i="64"/>
  <c r="F21" i="64" s="1"/>
  <c r="G19" i="64"/>
  <c r="F19" i="64" s="1"/>
  <c r="G18" i="64"/>
  <c r="F18" i="64" s="1"/>
  <c r="G17" i="64"/>
  <c r="F17" i="64" s="1"/>
  <c r="G15" i="64"/>
  <c r="F15" i="64" s="1"/>
  <c r="G13" i="64"/>
  <c r="F13" i="64" s="1"/>
  <c r="G11" i="64"/>
  <c r="F11" i="64" s="1"/>
  <c r="G9" i="64"/>
  <c r="F9" i="64" s="1"/>
  <c r="G19" i="67"/>
  <c r="G18" i="67"/>
  <c r="G17" i="67"/>
  <c r="G15" i="67"/>
  <c r="G14" i="67"/>
  <c r="G11" i="67"/>
  <c r="G10" i="67"/>
  <c r="G7" i="67"/>
  <c r="G6" i="67"/>
  <c r="G4" i="67"/>
  <c r="E55" i="73" l="1"/>
  <c r="E29" i="6"/>
  <c r="F4" i="67"/>
  <c r="F53" i="73"/>
  <c r="F55" i="73" s="1"/>
  <c r="G8" i="67"/>
  <c r="F8" i="67" s="1"/>
  <c r="G12" i="67"/>
  <c r="F12" i="67" s="1"/>
  <c r="F17" i="67"/>
  <c r="G5" i="67"/>
  <c r="F5" i="67" s="1"/>
  <c r="G9" i="67"/>
  <c r="G13" i="67"/>
  <c r="F13" i="67" s="1"/>
  <c r="G16" i="67"/>
  <c r="F16" i="67" s="1"/>
  <c r="G10" i="64"/>
  <c r="F10" i="64" s="1"/>
  <c r="G14" i="64"/>
  <c r="F14" i="64" s="1"/>
  <c r="G22" i="64"/>
  <c r="F22" i="64" s="1"/>
  <c r="G26" i="64"/>
  <c r="F26" i="64" s="1"/>
  <c r="G7" i="64"/>
  <c r="F7" i="64" s="1"/>
  <c r="G28" i="64"/>
  <c r="F28" i="64" s="1"/>
  <c r="G24" i="64"/>
  <c r="F24" i="64" s="1"/>
  <c r="G20" i="64"/>
  <c r="F20" i="64" s="1"/>
  <c r="G16" i="64"/>
  <c r="F16" i="64" s="1"/>
  <c r="G12" i="64"/>
  <c r="F12" i="64" s="1"/>
  <c r="G8" i="64"/>
  <c r="G6" i="64"/>
  <c r="F6" i="64" s="1"/>
  <c r="F7" i="67"/>
  <c r="F11" i="67"/>
  <c r="F15" i="67"/>
  <c r="F19" i="67"/>
  <c r="F6" i="67"/>
  <c r="F10" i="67"/>
  <c r="F14" i="67"/>
  <c r="F18" i="67"/>
  <c r="G25" i="67" l="1"/>
  <c r="G27" i="67"/>
  <c r="F9" i="67"/>
  <c r="F25" i="67" s="1"/>
  <c r="F8" i="64"/>
  <c r="F31" i="64" s="1"/>
  <c r="F33" i="64" s="1"/>
  <c r="G31" i="64"/>
  <c r="H6" i="72"/>
  <c r="E6" i="72"/>
  <c r="P18" i="60"/>
  <c r="P17" i="60"/>
  <c r="P16" i="60"/>
  <c r="H8" i="60"/>
  <c r="I8" i="60" s="1"/>
  <c r="G7" i="60"/>
  <c r="H7" i="60" s="1"/>
  <c r="F135" i="55"/>
  <c r="F93" i="55"/>
  <c r="F135" i="53"/>
  <c r="F135" i="52"/>
  <c r="F93" i="52"/>
  <c r="F135" i="51"/>
  <c r="F135" i="50"/>
  <c r="F93" i="50"/>
  <c r="F135" i="49"/>
  <c r="F135" i="47"/>
  <c r="F93" i="47"/>
  <c r="F135" i="46"/>
  <c r="F93" i="46"/>
  <c r="F135" i="44"/>
  <c r="F93" i="44"/>
  <c r="F135" i="39"/>
  <c r="F93" i="39"/>
  <c r="F135" i="38"/>
  <c r="F135" i="69"/>
  <c r="F135" i="36"/>
  <c r="F135" i="35"/>
  <c r="F135" i="33"/>
  <c r="F135" i="43"/>
  <c r="F135" i="42"/>
  <c r="E155" i="41"/>
  <c r="F135" i="41"/>
  <c r="F93" i="41"/>
  <c r="E24" i="6"/>
  <c r="F44" i="50" l="1"/>
  <c r="F93" i="42"/>
  <c r="F166" i="46"/>
  <c r="F93" i="69"/>
  <c r="F93" i="38"/>
  <c r="F44" i="35"/>
  <c r="F143" i="49"/>
  <c r="F143" i="35"/>
  <c r="F143" i="69"/>
  <c r="F143" i="41"/>
  <c r="F143" i="43"/>
  <c r="F143" i="53"/>
  <c r="F143" i="33"/>
  <c r="F143" i="36"/>
  <c r="F143" i="44"/>
  <c r="F143" i="38"/>
  <c r="F44" i="36"/>
  <c r="F44" i="43"/>
  <c r="F93" i="43"/>
  <c r="F93" i="33"/>
  <c r="F93" i="35"/>
  <c r="F93" i="36"/>
  <c r="F93" i="53"/>
  <c r="F44" i="53"/>
  <c r="F93" i="49"/>
  <c r="F44" i="55"/>
  <c r="F44" i="51"/>
  <c r="F93" i="51"/>
  <c r="F28" i="67"/>
  <c r="F30" i="67" s="1"/>
  <c r="P20" i="60"/>
  <c r="P22" i="60" s="1"/>
  <c r="F142" i="50" s="1"/>
  <c r="F143" i="50"/>
  <c r="F143" i="46"/>
  <c r="F143" i="47"/>
  <c r="F143" i="39"/>
  <c r="F143" i="42"/>
  <c r="F143" i="55"/>
  <c r="F143" i="51"/>
  <c r="F143" i="52"/>
  <c r="I7" i="60"/>
  <c r="I9" i="60" s="1"/>
  <c r="I10" i="60" s="1"/>
  <c r="H9" i="60"/>
  <c r="G8" i="72"/>
  <c r="H8" i="72"/>
  <c r="E34" i="6" l="1"/>
  <c r="G9" i="72"/>
  <c r="H9" i="72" s="1"/>
  <c r="F166" i="50"/>
  <c r="F168" i="50"/>
  <c r="F91" i="50"/>
  <c r="F134" i="50"/>
  <c r="F136" i="50" s="1"/>
  <c r="F169" i="50" s="1"/>
  <c r="F44" i="47"/>
  <c r="F44" i="49"/>
  <c r="F44" i="69"/>
  <c r="F168" i="46"/>
  <c r="F44" i="52"/>
  <c r="F91" i="46"/>
  <c r="F44" i="44"/>
  <c r="F44" i="39"/>
  <c r="F142" i="49"/>
  <c r="F142" i="47"/>
  <c r="F142" i="53"/>
  <c r="F142" i="42"/>
  <c r="F142" i="41"/>
  <c r="F142" i="36"/>
  <c r="F142" i="51"/>
  <c r="F142" i="38"/>
  <c r="F142" i="69"/>
  <c r="F142" i="35"/>
  <c r="F142" i="33"/>
  <c r="F146" i="41"/>
  <c r="F146" i="35"/>
  <c r="F146" i="39"/>
  <c r="F146" i="49"/>
  <c r="F146" i="53"/>
  <c r="F146" i="42"/>
  <c r="F146" i="36"/>
  <c r="F146" i="44"/>
  <c r="F146" i="50"/>
  <c r="F146" i="55"/>
  <c r="F146" i="43"/>
  <c r="F146" i="69"/>
  <c r="F146" i="46"/>
  <c r="F146" i="51"/>
  <c r="F146" i="33"/>
  <c r="F146" i="38"/>
  <c r="F146" i="47"/>
  <c r="F146" i="52"/>
  <c r="F142" i="52"/>
  <c r="F142" i="46"/>
  <c r="F142" i="55"/>
  <c r="F166" i="43"/>
  <c r="F166" i="33"/>
  <c r="F166" i="53"/>
  <c r="F166" i="51"/>
  <c r="F166" i="41"/>
  <c r="F166" i="55"/>
  <c r="F166" i="35"/>
  <c r="F92" i="50"/>
  <c r="F92" i="46"/>
  <c r="F44" i="42"/>
  <c r="F44" i="38"/>
  <c r="F166" i="52"/>
  <c r="F166" i="49"/>
  <c r="F92" i="49"/>
  <c r="F166" i="36"/>
  <c r="F134" i="36"/>
  <c r="F136" i="36" s="1"/>
  <c r="F169" i="36" s="1"/>
  <c r="F145" i="49"/>
  <c r="F145" i="69"/>
  <c r="F145" i="55"/>
  <c r="F145" i="38"/>
  <c r="F145" i="51"/>
  <c r="F145" i="33"/>
  <c r="F145" i="52"/>
  <c r="F145" i="47"/>
  <c r="F145" i="39"/>
  <c r="F145" i="36"/>
  <c r="F145" i="41"/>
  <c r="F145" i="42"/>
  <c r="F145" i="50"/>
  <c r="F145" i="44"/>
  <c r="F145" i="43"/>
  <c r="F145" i="53"/>
  <c r="F145" i="46"/>
  <c r="F145" i="35"/>
  <c r="F34" i="6"/>
  <c r="E35" i="6"/>
  <c r="E36" i="6" s="1"/>
  <c r="F94" i="50" l="1"/>
  <c r="F167" i="50" s="1"/>
  <c r="F94" i="46"/>
  <c r="F167" i="46" s="1"/>
  <c r="F91" i="36"/>
  <c r="F166" i="69"/>
  <c r="F168" i="69"/>
  <c r="F134" i="44"/>
  <c r="F136" i="44" s="1"/>
  <c r="F169" i="44" s="1"/>
  <c r="F166" i="44"/>
  <c r="F166" i="39"/>
  <c r="F168" i="36"/>
  <c r="F91" i="55"/>
  <c r="F91" i="51"/>
  <c r="F168" i="52"/>
  <c r="F166" i="47"/>
  <c r="F168" i="47"/>
  <c r="F91" i="47"/>
  <c r="F134" i="46"/>
  <c r="F136" i="46" s="1"/>
  <c r="F169" i="46" s="1"/>
  <c r="F91" i="52"/>
  <c r="F92" i="43"/>
  <c r="F91" i="33"/>
  <c r="F94" i="33" s="1"/>
  <c r="F167" i="33" s="1"/>
  <c r="F92" i="52"/>
  <c r="F94" i="52" s="1"/>
  <c r="F167" i="52" s="1"/>
  <c r="F168" i="49"/>
  <c r="F166" i="42"/>
  <c r="F134" i="52"/>
  <c r="F136" i="52" s="1"/>
  <c r="F169" i="52" s="1"/>
  <c r="F168" i="35"/>
  <c r="F92" i="41"/>
  <c r="F92" i="33"/>
  <c r="F92" i="36"/>
  <c r="F94" i="36" s="1"/>
  <c r="F167" i="36" s="1"/>
  <c r="F91" i="35"/>
  <c r="F134" i="55"/>
  <c r="F136" i="55" s="1"/>
  <c r="F169" i="55" s="1"/>
  <c r="F168" i="55"/>
  <c r="F168" i="41"/>
  <c r="F92" i="51"/>
  <c r="F168" i="53"/>
  <c r="F92" i="53"/>
  <c r="F134" i="53"/>
  <c r="F136" i="53" s="1"/>
  <c r="F169" i="53" s="1"/>
  <c r="F134" i="43"/>
  <c r="F136" i="43" s="1"/>
  <c r="F169" i="43" s="1"/>
  <c r="F92" i="44"/>
  <c r="F134" i="49"/>
  <c r="F136" i="49" s="1"/>
  <c r="F169" i="49" s="1"/>
  <c r="F91" i="49"/>
  <c r="F94" i="49" s="1"/>
  <c r="F167" i="49" s="1"/>
  <c r="F92" i="35"/>
  <c r="F92" i="55"/>
  <c r="F91" i="41"/>
  <c r="F134" i="41"/>
  <c r="F136" i="41" s="1"/>
  <c r="F169" i="41" s="1"/>
  <c r="F168" i="51"/>
  <c r="F134" i="33"/>
  <c r="F136" i="33" s="1"/>
  <c r="F169" i="33" s="1"/>
  <c r="F168" i="43"/>
  <c r="F166" i="38"/>
  <c r="F134" i="35"/>
  <c r="F136" i="35" s="1"/>
  <c r="F169" i="35" s="1"/>
  <c r="F134" i="51"/>
  <c r="F136" i="51" s="1"/>
  <c r="F169" i="51" s="1"/>
  <c r="F91" i="53"/>
  <c r="F168" i="33"/>
  <c r="F91" i="43"/>
  <c r="F147" i="55"/>
  <c r="F147" i="46"/>
  <c r="F147" i="35"/>
  <c r="F147" i="50"/>
  <c r="F147" i="42"/>
  <c r="F170" i="42" s="1"/>
  <c r="F147" i="38"/>
  <c r="F170" i="38" s="1"/>
  <c r="F35" i="6"/>
  <c r="F147" i="49"/>
  <c r="F147" i="47"/>
  <c r="F170" i="47" s="1"/>
  <c r="F147" i="39"/>
  <c r="F170" i="39" s="1"/>
  <c r="F147" i="36"/>
  <c r="F147" i="51"/>
  <c r="F170" i="51" s="1"/>
  <c r="F147" i="52"/>
  <c r="F170" i="52" s="1"/>
  <c r="F147" i="43"/>
  <c r="F147" i="44"/>
  <c r="F170" i="44" s="1"/>
  <c r="F147" i="53"/>
  <c r="F170" i="53" s="1"/>
  <c r="F147" i="41"/>
  <c r="F170" i="41" s="1"/>
  <c r="F147" i="69"/>
  <c r="F147" i="33"/>
  <c r="E30" i="6"/>
  <c r="E31" i="6" s="1"/>
  <c r="F29" i="6"/>
  <c r="F94" i="55" l="1"/>
  <c r="F167" i="55" s="1"/>
  <c r="F94" i="53"/>
  <c r="F167" i="53" s="1"/>
  <c r="F94" i="51"/>
  <c r="F167" i="51" s="1"/>
  <c r="F171" i="51" s="1"/>
  <c r="F134" i="69"/>
  <c r="F136" i="69" s="1"/>
  <c r="F169" i="69" s="1"/>
  <c r="F92" i="69"/>
  <c r="F94" i="43"/>
  <c r="F167" i="43" s="1"/>
  <c r="F134" i="47"/>
  <c r="F136" i="47" s="1"/>
  <c r="F169" i="47" s="1"/>
  <c r="F168" i="39"/>
  <c r="F91" i="39"/>
  <c r="F168" i="44"/>
  <c r="F94" i="35"/>
  <c r="F167" i="35" s="1"/>
  <c r="F91" i="69"/>
  <c r="F92" i="39"/>
  <c r="F94" i="39" s="1"/>
  <c r="F167" i="39" s="1"/>
  <c r="F92" i="47"/>
  <c r="F94" i="47" s="1"/>
  <c r="F91" i="44"/>
  <c r="F94" i="44" s="1"/>
  <c r="F167" i="44" s="1"/>
  <c r="F171" i="44" s="1"/>
  <c r="F94" i="41"/>
  <c r="F167" i="41" s="1"/>
  <c r="F171" i="41" s="1"/>
  <c r="F134" i="39"/>
  <c r="F136" i="39" s="1"/>
  <c r="F169" i="39" s="1"/>
  <c r="F134" i="38"/>
  <c r="F136" i="38" s="1"/>
  <c r="F169" i="38" s="1"/>
  <c r="F168" i="42"/>
  <c r="F171" i="52"/>
  <c r="F168" i="38"/>
  <c r="F91" i="38"/>
  <c r="F91" i="42"/>
  <c r="F171" i="53"/>
  <c r="F92" i="38"/>
  <c r="F92" i="42"/>
  <c r="F134" i="42"/>
  <c r="F136" i="42" s="1"/>
  <c r="F169" i="42" s="1"/>
  <c r="F170" i="55"/>
  <c r="F171" i="55" s="1"/>
  <c r="F170" i="35"/>
  <c r="F170" i="50"/>
  <c r="F171" i="50" s="1"/>
  <c r="F170" i="46"/>
  <c r="F171" i="46" s="1"/>
  <c r="F170" i="69"/>
  <c r="F170" i="36"/>
  <c r="F171" i="36" s="1"/>
  <c r="F170" i="43"/>
  <c r="F170" i="49"/>
  <c r="F171" i="49" s="1"/>
  <c r="F170" i="33"/>
  <c r="F171" i="33" s="1"/>
  <c r="F30" i="6"/>
  <c r="F171" i="39" l="1"/>
  <c r="F94" i="69"/>
  <c r="F167" i="69" s="1"/>
  <c r="F171" i="69" s="1"/>
  <c r="F171" i="43"/>
  <c r="F167" i="47"/>
  <c r="F171" i="47" s="1"/>
  <c r="F171" i="35"/>
  <c r="F94" i="38"/>
  <c r="F94" i="42"/>
  <c r="F159" i="50"/>
  <c r="F172" i="50" s="1"/>
  <c r="F173" i="50" s="1"/>
  <c r="F174" i="50" s="1"/>
  <c r="F159" i="43"/>
  <c r="F172" i="43" s="1"/>
  <c r="F159" i="46"/>
  <c r="F172" i="46" s="1"/>
  <c r="F173" i="46" s="1"/>
  <c r="F173" i="43" l="1"/>
  <c r="F174" i="43" s="1"/>
  <c r="F159" i="39"/>
  <c r="F172" i="39" s="1"/>
  <c r="F173" i="39" s="1"/>
  <c r="F174" i="39" s="1"/>
  <c r="F159" i="49"/>
  <c r="F172" i="49" s="1"/>
  <c r="F173" i="49" s="1"/>
  <c r="F174" i="49" s="1"/>
  <c r="F167" i="42"/>
  <c r="F171" i="42" s="1"/>
  <c r="F167" i="38"/>
  <c r="F171" i="38" s="1"/>
  <c r="F159" i="55"/>
  <c r="F172" i="55" s="1"/>
  <c r="F173" i="55" s="1"/>
  <c r="D22" i="6" s="1"/>
  <c r="E22" i="6" s="1"/>
  <c r="F22" i="6" s="1"/>
  <c r="F159" i="53"/>
  <c r="F172" i="53" s="1"/>
  <c r="F173" i="53" s="1"/>
  <c r="F174" i="53" s="1"/>
  <c r="F159" i="52"/>
  <c r="F172" i="52" s="1"/>
  <c r="F173" i="52" s="1"/>
  <c r="F174" i="52" s="1"/>
  <c r="D18" i="6"/>
  <c r="E18" i="6" s="1"/>
  <c r="F18" i="6" s="1"/>
  <c r="F159" i="36"/>
  <c r="F172" i="36" s="1"/>
  <c r="F173" i="36" s="1"/>
  <c r="D11" i="6" s="1"/>
  <c r="E11" i="6" s="1"/>
  <c r="F11" i="6" s="1"/>
  <c r="F159" i="33"/>
  <c r="F172" i="33" s="1"/>
  <c r="F173" i="33" s="1"/>
  <c r="F174" i="33" s="1"/>
  <c r="F159" i="51"/>
  <c r="F172" i="51" s="1"/>
  <c r="F173" i="51" s="1"/>
  <c r="D19" i="6" s="1"/>
  <c r="E19" i="6" s="1"/>
  <c r="F19" i="6" s="1"/>
  <c r="F159" i="35"/>
  <c r="F172" i="35" s="1"/>
  <c r="F173" i="35" s="1"/>
  <c r="F174" i="46"/>
  <c r="D15" i="6"/>
  <c r="E15" i="6" s="1"/>
  <c r="F15" i="6" s="1"/>
  <c r="D7" i="6" l="1"/>
  <c r="E7" i="6" s="1"/>
  <c r="F7" i="6" s="1"/>
  <c r="F159" i="47"/>
  <c r="F172" i="47" s="1"/>
  <c r="F173" i="47" s="1"/>
  <c r="F174" i="47" s="1"/>
  <c r="F172" i="69"/>
  <c r="F173" i="69" s="1"/>
  <c r="F174" i="69" s="1"/>
  <c r="F159" i="44"/>
  <c r="F172" i="44" s="1"/>
  <c r="F173" i="44" s="1"/>
  <c r="F174" i="44" s="1"/>
  <c r="F155" i="41"/>
  <c r="F159" i="41" s="1"/>
  <c r="F172" i="41" s="1"/>
  <c r="F173" i="41" s="1"/>
  <c r="F174" i="41" s="1"/>
  <c r="D17" i="6"/>
  <c r="E17" i="6" s="1"/>
  <c r="F17" i="6" s="1"/>
  <c r="F174" i="55"/>
  <c r="D13" i="6"/>
  <c r="E13" i="6" s="1"/>
  <c r="F13" i="6" s="1"/>
  <c r="D21" i="6"/>
  <c r="E21" i="6" s="1"/>
  <c r="F21" i="6" s="1"/>
  <c r="D20" i="6"/>
  <c r="E20" i="6" s="1"/>
  <c r="F20" i="6" s="1"/>
  <c r="F174" i="36"/>
  <c r="D9" i="6"/>
  <c r="E9" i="6" s="1"/>
  <c r="F9" i="6" s="1"/>
  <c r="F174" i="51"/>
  <c r="D8" i="6"/>
  <c r="E8" i="6" s="1"/>
  <c r="F174" i="35"/>
  <c r="D16" i="6" l="1"/>
  <c r="E16" i="6" s="1"/>
  <c r="F16" i="6" s="1"/>
  <c r="D14" i="6"/>
  <c r="E14" i="6" s="1"/>
  <c r="F14" i="6" s="1"/>
  <c r="D10" i="6"/>
  <c r="E10" i="6" s="1"/>
  <c r="F10" i="6" s="1"/>
  <c r="D5" i="6"/>
  <c r="E5" i="6" s="1"/>
  <c r="F5" i="6" s="1"/>
  <c r="F8" i="6"/>
  <c r="F172" i="38" l="1"/>
  <c r="F173" i="38" s="1"/>
  <c r="F174" i="38" s="1"/>
  <c r="F172" i="42"/>
  <c r="F173" i="42" s="1"/>
  <c r="F174" i="42" s="1"/>
  <c r="D12" i="6" l="1"/>
  <c r="E12" i="6" s="1"/>
  <c r="F12" i="6" s="1"/>
  <c r="D6" i="6"/>
  <c r="E6" i="6" s="1"/>
  <c r="E23" i="6" l="1"/>
  <c r="E38" i="6" s="1"/>
  <c r="F6" i="6"/>
  <c r="F23" i="6" s="1"/>
  <c r="F38" i="6" s="1"/>
</calcChain>
</file>

<file path=xl/sharedStrings.xml><?xml version="1.0" encoding="utf-8"?>
<sst xmlns="http://schemas.openxmlformats.org/spreadsheetml/2006/main" count="4792" uniqueCount="534">
  <si>
    <t>Item</t>
  </si>
  <si>
    <t>Unidade</t>
  </si>
  <si>
    <t>Custo/mês</t>
  </si>
  <si>
    <t>TOTAL</t>
  </si>
  <si>
    <t>Qtde</t>
  </si>
  <si>
    <t>Taxa depreciação</t>
  </si>
  <si>
    <t>Pç</t>
  </si>
  <si>
    <t>Descrição</t>
  </si>
  <si>
    <t>LOGÍSTICA/Diversos</t>
  </si>
  <si>
    <t>Custo anual</t>
  </si>
  <si>
    <t>Soma</t>
  </si>
  <si>
    <t>Calça jeans</t>
  </si>
  <si>
    <t>Bota meio cano em couro macio, solado de borracha</t>
  </si>
  <si>
    <t>Camisa de malha, modelo gola polo</t>
  </si>
  <si>
    <t>1</t>
  </si>
  <si>
    <t>2</t>
  </si>
  <si>
    <t>Locomoção (4.8.3 - TR)</t>
  </si>
  <si>
    <t>Depreciação anual</t>
  </si>
  <si>
    <t>CATEGORIA</t>
  </si>
  <si>
    <t>QUANTIDADE DE EMPREGADOS (A)</t>
  </si>
  <si>
    <t>CUSTO MENSAL UNITÁRIO (B)</t>
  </si>
  <si>
    <t>SUBTOTAL (R$) CATEGORIA 
( C ) = (A) X (B)</t>
  </si>
  <si>
    <t>SUBTOTAL (R$) P/ ANO
( D ) = ( C ) x 12</t>
  </si>
  <si>
    <t>VALOR TOTAL MENSAL</t>
  </si>
  <si>
    <t>QUANTIDADES DE EMPREGADOS</t>
  </si>
  <si>
    <t>TOTAL MENSAL</t>
  </si>
  <si>
    <t>TOTAL ANUAL</t>
  </si>
  <si>
    <t>Valor Mensal</t>
  </si>
  <si>
    <t>Valor Global</t>
  </si>
  <si>
    <t>Nº Processo:</t>
  </si>
  <si>
    <t>Licitação Nº:</t>
  </si>
  <si>
    <t>Data/Hora:</t>
  </si>
  <si>
    <t>Discriminação dos Serviços</t>
  </si>
  <si>
    <t>A</t>
  </si>
  <si>
    <t>Data de Apresentação da Proposta (dia/mês/ano)</t>
  </si>
  <si>
    <t>B</t>
  </si>
  <si>
    <t>Município/UF</t>
  </si>
  <si>
    <t>C</t>
  </si>
  <si>
    <t>D</t>
  </si>
  <si>
    <t>Identificação do Serviço</t>
  </si>
  <si>
    <t>Tipo de serviço</t>
  </si>
  <si>
    <t>Mão-de-obra vinculada à execução contratual</t>
  </si>
  <si>
    <t xml:space="preserve">Salário Normativo da Categoria Profissional </t>
  </si>
  <si>
    <t>Categoria profissional (vinculada à execução contratual)</t>
  </si>
  <si>
    <t>Data base da categoria (dia/mês/ano)</t>
  </si>
  <si>
    <t>MÓDULO 1: COMPOSIÇÃO DA REMUNERAÇÃO</t>
  </si>
  <si>
    <t>Composição da Remuneração</t>
  </si>
  <si>
    <t>%</t>
  </si>
  <si>
    <t>Valor (R$)</t>
  </si>
  <si>
    <t>Salário Base</t>
  </si>
  <si>
    <t>E</t>
  </si>
  <si>
    <t>F</t>
  </si>
  <si>
    <t>G</t>
  </si>
  <si>
    <t>(I) Total de Remuneração</t>
  </si>
  <si>
    <t>Benefícios Mensais e Diários</t>
  </si>
  <si>
    <t>Auxílio creche</t>
  </si>
  <si>
    <t>Seguro de vida, invalidez e auxílio funeral</t>
  </si>
  <si>
    <t>Assistência Odontológica</t>
  </si>
  <si>
    <t>H</t>
  </si>
  <si>
    <t>Outros (especificar)</t>
  </si>
  <si>
    <t>Insumos Diversos</t>
  </si>
  <si>
    <t>4.1</t>
  </si>
  <si>
    <t>SESI ou SESC</t>
  </si>
  <si>
    <t xml:space="preserve">INCRA </t>
  </si>
  <si>
    <t>Salário educação</t>
  </si>
  <si>
    <t>FGTS</t>
  </si>
  <si>
    <t>4.2</t>
  </si>
  <si>
    <t>Subtotal</t>
  </si>
  <si>
    <t>Provisão para rescisão</t>
  </si>
  <si>
    <t>Custos Indiretos, Tributos e Lucro</t>
  </si>
  <si>
    <t>Tributos</t>
  </si>
  <si>
    <t>COFINS</t>
  </si>
  <si>
    <t>PIS</t>
  </si>
  <si>
    <t>ISS</t>
  </si>
  <si>
    <t>Lucro</t>
  </si>
  <si>
    <t>Mão de obra vinculada à execução contratual (valor por empregado)</t>
  </si>
  <si>
    <t>Módulo 1 – Composição da Remuneração</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</si>
  <si>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</si>
  <si>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</si>
  <si>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</si>
  <si>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</si>
  <si>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t>Total</t>
  </si>
  <si>
    <t>* Considerando as alíquotas de contribuição de 1% (um por cento), 2% (dois por cento) ou 3% (três por cento), referentes ao grau de risco de acidente do trabalho, previstas no art. 22, inciso II, da Lei  nº  8.212/1991.</t>
  </si>
  <si>
    <t>ENCARREGADO ELETROMECÂNICO</t>
  </si>
  <si>
    <t xml:space="preserve">Valor estimativo mensal </t>
  </si>
  <si>
    <t>Valor estimativo anual</t>
  </si>
  <si>
    <t>VALOR EXECUÇÃO DO SERVIÇO</t>
  </si>
  <si>
    <t>SERVIÇO
(A)</t>
  </si>
  <si>
    <t>VALOR GLOBAL DA PROPOSTA (MÃO DE OBRA + MATERIAIS + SERVIÇOS)</t>
  </si>
  <si>
    <t>VALOR ESTIMADO PARA AQUISIÇÃO DE PEÇAS, MATERIAIS, EQUIPAMENTOS E COMPLEMENTOS</t>
  </si>
  <si>
    <t>Operador de Ar-condicionado - CBO 8625-15</t>
  </si>
  <si>
    <t>7,82%</t>
  </si>
  <si>
    <t>7,60%</t>
  </si>
  <si>
    <t>7,39%</t>
  </si>
  <si>
    <r>
      <t xml:space="preserve">   Incidência do Submódulo 2.2 sobre férias, um terço constitucional de férias e 13º (décimo terceiro) salário </t>
    </r>
    <r>
      <rPr>
        <b/>
        <sz val="10"/>
        <color indexed="8"/>
        <rFont val="Arial Narrow"/>
        <family val="2"/>
      </rPr>
      <t>*</t>
    </r>
  </si>
  <si>
    <t>12,10%</t>
  </si>
  <si>
    <t>8,33%</t>
  </si>
  <si>
    <t>QUADRO DE PROVISIONAMENTO PARA A CONTA-DEPÓSITO VINCULADA 
(Anexo XII da IN/SLTI/MPOG  nº  05/2017)</t>
  </si>
  <si>
    <r>
      <t>Fator K</t>
    </r>
    <r>
      <rPr>
        <b/>
        <sz val="8"/>
        <rFont val="Arial Narrow"/>
        <family val="2"/>
      </rPr>
      <t xml:space="preserve"> </t>
    </r>
  </si>
  <si>
    <t>VALOR TOTAL POR EMPREGADO</t>
  </si>
  <si>
    <t>Módulo 6 – Custos Indiretos, Tributos e Lucro</t>
  </si>
  <si>
    <t>SUBTOTAL</t>
  </si>
  <si>
    <t>Módulo 5 – Insumos Diversos</t>
  </si>
  <si>
    <t>Módulo 4 – Custo de Reposição do Profissional Ausente</t>
  </si>
  <si>
    <t xml:space="preserve">Módulo 3 – Provisão para Rescisão </t>
  </si>
  <si>
    <t xml:space="preserve">Módulo 2 – Encargos e Benefícios Anuais, Mensais e Diários </t>
  </si>
  <si>
    <t>QUADRO RESUMO DO CUSTO POR EMPREGADO</t>
  </si>
  <si>
    <t>C.3</t>
  </si>
  <si>
    <t>C.2</t>
  </si>
  <si>
    <t>C.1</t>
  </si>
  <si>
    <t xml:space="preserve">Custos Indiretos </t>
  </si>
  <si>
    <t>MÓDULO 6 - CUSTOS INDIRETOS, TRIBUTOS E LUCRO</t>
  </si>
  <si>
    <t>MÓDULO 5 - INSUMOS DIVERSOS</t>
  </si>
  <si>
    <t>Substituto na Intrajornada</t>
  </si>
  <si>
    <t>Substituto nas Ausências Legais</t>
  </si>
  <si>
    <t>CUSTO DE REPOSIÇÃO DO PROFISSIONAL AUSENTE</t>
  </si>
  <si>
    <t>QUADRO RESUMO - MÓDULO 4 - CUSTO DE REPOSIÇÃO DO PROFISSIONAL AUSENTE</t>
  </si>
  <si>
    <t>Substituto na cobertura de Intervalo para Repouso ou Alimentação</t>
  </si>
  <si>
    <t>Submódulo 4.2 - Substituto na Intrajornada</t>
  </si>
  <si>
    <t>Substituto na cobertura de Outras ausências  (especificar)</t>
  </si>
  <si>
    <t>Substituto na cobertura de Afastamento Maternidade</t>
  </si>
  <si>
    <t>Substituto na cobertura de Ausência por Acidente de Trabalho</t>
  </si>
  <si>
    <t xml:space="preserve">Substituto na cobertura de Licença Paternidade </t>
  </si>
  <si>
    <t>Substituto na cobertura de Ausências legais</t>
  </si>
  <si>
    <t xml:space="preserve">Substituto na cobertura de Férias </t>
  </si>
  <si>
    <t>Submódulo 4.1 - Substituto nas Ausências Legais</t>
  </si>
  <si>
    <t>MÓDULO 4 - CUSTO DE REPOSIÇÃO DO PROFISSIONAL AUSENTE</t>
  </si>
  <si>
    <t>Multa do FGTS e Contribuição Social sobre o Aviso Prévio Trabalhado</t>
  </si>
  <si>
    <t>Incidência de GPS, FGTS e outras contribuições sobre Aviso Prévio Trabalhado</t>
  </si>
  <si>
    <t>Aviso Prévio Trabalhado</t>
  </si>
  <si>
    <t>Multa do FGTS e Contribuição Social Sobre o Aviso Prévio Indenizado</t>
  </si>
  <si>
    <t>Incidência do FGTS sobre Aviso Prévio Indenizado</t>
  </si>
  <si>
    <t>Aviso Prévio Indenizado</t>
  </si>
  <si>
    <t>MÓDULO 3 - PROVISÃO PARA RESCISÃO</t>
  </si>
  <si>
    <t>2.3</t>
  </si>
  <si>
    <t>Encargo previdenciário (GPS), FGTS e outras contribuições</t>
  </si>
  <si>
    <t>2.2</t>
  </si>
  <si>
    <t>13º (décimo terceiro) Salário, Férias e Adicional de Férias</t>
  </si>
  <si>
    <t>2.1</t>
  </si>
  <si>
    <t>ENCARGOS E BENEFÍCIOS ANUAIS, MENSAIS E DIÁROS</t>
  </si>
  <si>
    <t>QUADRO-RESUMO DO MÓDULO 2: ENCARGOS E BENEFÍCIOS ANUAIS, MENSAIS E DIÁROS</t>
  </si>
  <si>
    <t>Assistência Médica e Familiar ¹</t>
  </si>
  <si>
    <t>Auxílio-Refeição/Alimentação</t>
  </si>
  <si>
    <t>Transporte</t>
  </si>
  <si>
    <t>Valor/dia</t>
  </si>
  <si>
    <t>Dias</t>
  </si>
  <si>
    <t>Submódulo 2.3 - Benefícios Mensais e Diários</t>
  </si>
  <si>
    <t>SEBRAE</t>
  </si>
  <si>
    <t>SENAI - SENAC</t>
  </si>
  <si>
    <r>
      <t>Seguro acidente do trabalho</t>
    </r>
    <r>
      <rPr>
        <sz val="9"/>
        <rFont val="Arial Narrow"/>
        <family val="2"/>
      </rPr>
      <t xml:space="preserve"> - SAT</t>
    </r>
  </si>
  <si>
    <t xml:space="preserve">INSS </t>
  </si>
  <si>
    <t>GPS, FGTS e outras contribuições</t>
  </si>
  <si>
    <t>Submódulo 2.2 - Encargos previdenciários (GPS), Fundo de Garantia por Tempo de Serviço (FGTS) e outras contribuições.</t>
  </si>
  <si>
    <t>Incidência do submódulo 2.2 sobre 13º Salário e 1/3 de Férias</t>
  </si>
  <si>
    <t>Férias e Adicional de Férias</t>
  </si>
  <si>
    <t>13º (décimo terceiro) Salário</t>
  </si>
  <si>
    <t>Submódulo 2.1 - 13º (décimo terceiro) Salário, Férias e Adicional de Férias</t>
  </si>
  <si>
    <t>MÓDULO 2: ENCARGOS E BENEFÍCIOS ANUAIS, MENSAIS E DIÁROS</t>
  </si>
  <si>
    <t>Adicional de Hora Noturna Reduzida</t>
  </si>
  <si>
    <t>Adicional Noturno (Mínimo 20%)</t>
  </si>
  <si>
    <t>Adicional Insalubridade (sobre salário mínimo  - 10%, 20%, ou 40%)</t>
  </si>
  <si>
    <t>Adicional Periculosidade (sobre salário base - 30%)</t>
  </si>
  <si>
    <t>Eletricista</t>
  </si>
  <si>
    <t>Classificação Brasileira de Ocupação (CBO)</t>
  </si>
  <si>
    <t>Manutenção Predial</t>
  </si>
  <si>
    <t>Tipo de Serviço (mesmo serviço com características distintas)</t>
  </si>
  <si>
    <t>Dados para composição dos custos referentes à mão-de-obra</t>
  </si>
  <si>
    <t>POSTO DE TRABALHO</t>
  </si>
  <si>
    <t>Qtd Total a Contratar</t>
  </si>
  <si>
    <t>Unidade de Medida</t>
  </si>
  <si>
    <r>
      <t>N</t>
    </r>
    <r>
      <rPr>
        <strike/>
        <sz val="10"/>
        <rFont val="Arial Narrow"/>
        <family val="2"/>
      </rPr>
      <t>º</t>
    </r>
    <r>
      <rPr>
        <sz val="10"/>
        <rFont val="Arial Narrow"/>
        <family val="2"/>
      </rPr>
      <t xml:space="preserve"> de meses de execução contratual</t>
    </r>
  </si>
  <si>
    <t xml:space="preserve">Ano do Acordo, Convenção ou Dissídio Coletivo </t>
  </si>
  <si>
    <t>BRASÍLIA DF</t>
  </si>
  <si>
    <t xml:space="preserve">CATEGORIA PROFISSIONAL: ELETRICISTA  </t>
  </si>
  <si>
    <t>MODELO DE PLANILHA DE CUSTOS E FORMAÇÂO DE PREÇOS</t>
  </si>
  <si>
    <t>Bombeiro hidráulico</t>
  </si>
  <si>
    <t>Bombeiro Hidráulico</t>
  </si>
  <si>
    <t>Salário Base (44 horas mensais)</t>
  </si>
  <si>
    <t xml:space="preserve">CATEGORIA PROFISSIONAL: ENCARREGADO ELETROELETRÔNICO </t>
  </si>
  <si>
    <t xml:space="preserve">ENCARREGADO ELETROELETRÔNICO </t>
  </si>
  <si>
    <t>Encarregado Geral</t>
  </si>
  <si>
    <t xml:space="preserve">CATEGORIA PROFISSIONAL: ENCARREGADO ELETROMECÂNICO </t>
  </si>
  <si>
    <t>Ajudante Geral de Manutenção e Reparos</t>
  </si>
  <si>
    <t xml:space="preserve">CATEGORIA PROFISSIONAL: Ajudante Geral de Manutenção e Reparos  </t>
  </si>
  <si>
    <t>Almoxarife</t>
  </si>
  <si>
    <t xml:space="preserve">CATEGORIA PROFISSIONAL: Almoxarife </t>
  </si>
  <si>
    <t>Auxiliar Administrativo</t>
  </si>
  <si>
    <t>CATEGORIA PROFISSIONAL: Auxiliar Administrativo</t>
  </si>
  <si>
    <t>Engenheiro mecatrônico</t>
  </si>
  <si>
    <t>CATEGORIA PROFISSIONAL: Motorista</t>
  </si>
  <si>
    <t xml:space="preserve">Motorista </t>
  </si>
  <si>
    <t>CATEGORIA PROFISSIONAL: Operador de Ar-condicionado</t>
  </si>
  <si>
    <t xml:space="preserve">Operador de Ar-condicionado </t>
  </si>
  <si>
    <t>Encarregado geral</t>
  </si>
  <si>
    <t>Engenheiro Mecânico</t>
  </si>
  <si>
    <t xml:space="preserve">CATEGORIA PROFISSIONAL: Engenheiro Mecânico </t>
  </si>
  <si>
    <t>CATEGORIA PROFISSIONAL: Engenheiro mecatrônico</t>
  </si>
  <si>
    <t>Técnico em Eletrônica e Eletroeletrônica</t>
  </si>
  <si>
    <t>Técnico em Eletrônica</t>
  </si>
  <si>
    <t xml:space="preserve">CATEGORIA PROFISSIONAL:Técnico em Eletrônica e Eletroeletrônica </t>
  </si>
  <si>
    <t xml:space="preserve">Anexo </t>
  </si>
  <si>
    <t xml:space="preserve">SERVIÇOS EVENTUAIS </t>
  </si>
  <si>
    <t xml:space="preserve">Engenheiro mecatrônico (controle e automação) </t>
  </si>
  <si>
    <t>BDI</t>
  </si>
  <si>
    <t>VALOR TOTAL DOS MATERIAIS COM BDI</t>
  </si>
  <si>
    <t>VALOR TOTAL DO SERVIÇO COM BDI</t>
  </si>
  <si>
    <t>Técnico em Eletrotécnica e Eletromecânica</t>
  </si>
  <si>
    <t>CATEGORIA PROFISSIONAL: Técnico em Eletrotécnica e Eletromecânica</t>
  </si>
  <si>
    <t>Operador de ar-condicionado - plantão diurno 12 X 36</t>
  </si>
  <si>
    <t>Operador de ar-condicionado - plantão noturno 12 X 36</t>
  </si>
  <si>
    <t>Técnico em Refrigeração e Ar Condicionado</t>
  </si>
  <si>
    <t>CATEGORIA PROFISSIONAL: Técnico em Refrigeração e Ar Condicionado</t>
  </si>
  <si>
    <t>Operador central de automação 12 X 36</t>
  </si>
  <si>
    <t xml:space="preserve">Ajudante </t>
  </si>
  <si>
    <t xml:space="preserve">Encarregado Eletroeletrônico </t>
  </si>
  <si>
    <t xml:space="preserve">Eletricista </t>
  </si>
  <si>
    <t xml:space="preserve">Bombeiro Hidráulico </t>
  </si>
  <si>
    <t>Encarregado Eletromecânico</t>
  </si>
  <si>
    <t>Técnico em Refrigeração</t>
  </si>
  <si>
    <t xml:space="preserve">Operador de ar-condicionado - expediente </t>
  </si>
  <si>
    <t>DESCRIÇÃO</t>
  </si>
  <si>
    <t>UN.</t>
  </si>
  <si>
    <t>QUANT.</t>
  </si>
  <si>
    <t>% Valor residual</t>
  </si>
  <si>
    <t>Valor residual (R$)</t>
  </si>
  <si>
    <t>ANUAL</t>
  </si>
  <si>
    <t>*Ver. Obs.2</t>
  </si>
  <si>
    <t>(A)</t>
  </si>
  <si>
    <t>(B)</t>
  </si>
  <si>
    <t>(C)</t>
  </si>
  <si>
    <t>(D) = (C) x (B)</t>
  </si>
  <si>
    <t>(E)</t>
  </si>
  <si>
    <t>(F) = ((B)-(D))/(E)</t>
  </si>
  <si>
    <t>(G) = (F)/12</t>
  </si>
  <si>
    <t>(H) = (G) x (A)</t>
  </si>
  <si>
    <t>jg</t>
  </si>
  <si>
    <t>Vacuômetro Digital Com Bluetooth Testo 552 ou equivalente</t>
  </si>
  <si>
    <t>Discriminação</t>
  </si>
  <si>
    <t>05.01.01</t>
  </si>
  <si>
    <t>Avental de raspa de couro sem emenda e sem costuras medindo aprox 110 x 60 cm, marca de Ref. Confort</t>
  </si>
  <si>
    <t>unid</t>
  </si>
  <si>
    <t>05.01.02</t>
  </si>
  <si>
    <t>Avental de segurança confeccionado em plástico ou PVC,com ilhoses e tiras para ajuste do usuário. para proteção do tronco do usuário contra risco químico. Marca de referência Prot-cap</t>
  </si>
  <si>
    <t>05.01.03</t>
  </si>
  <si>
    <t>Boné Árabe confeccionado em helanca com viés na aba, elástico interno traseiro para ajuste de tamanho, fechamento da saia em velcro.  REFERÊNCIA: Nexus</t>
  </si>
  <si>
    <t>05.01.04</t>
  </si>
  <si>
    <t>Bota em PVC, impermeável, forrada internamente, cano longo. Ref. PEGA FORTE.</t>
  </si>
  <si>
    <t>par</t>
  </si>
  <si>
    <t>05.01.05</t>
  </si>
  <si>
    <t>Capa de chuva com capuz e manga, confeccionada em PVC laminado transparente cristal com fechamento frontal através de botões plásticos de pressão e costura através de solda eletrônica marca de referência Ledan tamanhos M,G</t>
  </si>
  <si>
    <t>05.01.06</t>
  </si>
  <si>
    <t>Capacete classe A na cor azul, com carneira e jugular, com aba frontal tipo II. marca de referencia MSA.</t>
  </si>
  <si>
    <t>05.01.07</t>
  </si>
  <si>
    <t>Cinto de segurança para eletricista tipo paraquedista com talabarte duplo de segurança (comp. Max. 1,50m), e absorvedor de impacto. Marca de referência Carbografite modelo evolution 3P</t>
  </si>
  <si>
    <t>conj</t>
  </si>
  <si>
    <t>05.01.08</t>
  </si>
  <si>
    <t>Corda de segurança semi-estática 12 mm na cor branca, carga de ruptura 20 KN. Trançado triplo e alma central. Trançado externo em multifilamento de poliamida, trançado intermediário e alerta visual em multifilamento de polipropileno, trançado interno em multi-filamento de poliamida e alma central torcida em multifilamento de poliamida com fita de identificação interna.</t>
  </si>
  <si>
    <t>metros</t>
  </si>
  <si>
    <t>05.01.09</t>
  </si>
  <si>
    <t>Filtro para particulados ref. 3M 5N11, compatível com o respirador</t>
  </si>
  <si>
    <t>05.01.10</t>
  </si>
  <si>
    <t>Luva de malha pigmentada, tricotada em 4 fios de algodão e poliéster, com pigmentos em PVC antiderrapante na palma e face dos dedos, e punho com elástico, na cor preta, marca Vonder ou similar</t>
  </si>
  <si>
    <t>05.01.11</t>
  </si>
  <si>
    <t>Luva de segurança isolante em borracha para alta tensão, classe 0 (testada em 5kV), para uso em tensão máxima de até 1.000 Volts, com luva de cobertura em vaqueta, com cinta ajustável em vaqueta, punho 15cm em raspa.  Ref.: Orion</t>
  </si>
  <si>
    <t>05.01.12</t>
  </si>
  <si>
    <t>Luva de segurança, confeccionada em látex natural, forrada internamente com flocos de algodão; com acabamento antiderrapante na palma, face palmar dos dedos e ponta dos dedos. Ref.: Mucambo ou similar</t>
  </si>
  <si>
    <t>05.01.13</t>
  </si>
  <si>
    <t>Luvas de raspa de couro em cano longo, marca de ref. Giovanni B. S. Bonatto</t>
  </si>
  <si>
    <t>05.01.14</t>
  </si>
  <si>
    <t>Luvas de segurança confeccionada com vaqueta, com formato de cinco dedos, com reforço na palma e entre o polegar e o indicador, cano curto (10 cm) marca de ref. Giovanni B. S. Bonatto</t>
  </si>
  <si>
    <t>05.01.15</t>
  </si>
  <si>
    <t>Macacão de segurança em Tyvek, impermeável, com capuz, para proteção química, cor branca. Ref.: Dupont</t>
  </si>
  <si>
    <t>05.01.16</t>
  </si>
  <si>
    <t>Máscara para solda com lente de escurecimento automático opto eletrônico, com nível de proteção variável de 9 a 13. Ref.: OPTREL</t>
  </si>
  <si>
    <t>05.01.17</t>
  </si>
  <si>
    <t>Óculos de proteção com lente em policarbonato ou cristal ótico com regulagem, antiembaçante e proteção lateral (CINZA) – Ref.: pomp vision 3000 AE ou similar</t>
  </si>
  <si>
    <t>05.01.18</t>
  </si>
  <si>
    <t>Óculos de proteção com lente em policarbonato ou cristal ótico com regulagem, antiembaçante e proteção lateral (INCOLOR) – Ref.: pomp vision 3000 AE ou similar</t>
  </si>
  <si>
    <t>05.01.19</t>
  </si>
  <si>
    <t>Óculos para solda oxi-acetileno, contra o efeito da soldagem e raios ultravioletas, produzido em armação única em PVC verde, com visor articulado, marca 3M ou similar</t>
  </si>
  <si>
    <t>05.01.20</t>
  </si>
  <si>
    <t>Protetor auricular tipo concha com proteção de 24 dB(A) de atenuação, marca 3M ou similar</t>
  </si>
  <si>
    <t>05.01.21</t>
  </si>
  <si>
    <t>Protetor auricular tipo plug em silicone, lavável com proteção de 24 dB(A) de atenuação pelo método NRRsf, marca de referência 3M.</t>
  </si>
  <si>
    <t>05.01.22</t>
  </si>
  <si>
    <t>Protetor facial em policarbonato de 8" ou 20 cm, marca de referência 3M.</t>
  </si>
  <si>
    <t>05.01.23</t>
  </si>
  <si>
    <t>Respirador de meia peça facial – encaixe do cartucho tipo rosca.  marca de referência 3M. Serie 6000</t>
  </si>
  <si>
    <t>05.01.24</t>
  </si>
  <si>
    <t>Retentor para filtro, compatível com o respirador</t>
  </si>
  <si>
    <t xml:space="preserve">EPI's </t>
  </si>
  <si>
    <t xml:space="preserve"> Valor unitário </t>
  </si>
  <si>
    <t>unidade</t>
  </si>
  <si>
    <t>litro</t>
  </si>
  <si>
    <t>peça</t>
  </si>
  <si>
    <t>MATERIAIS APLICADOS</t>
  </si>
  <si>
    <t xml:space="preserve">MATERIAIS </t>
  </si>
  <si>
    <t>Custo homem/hora</t>
  </si>
  <si>
    <t>CUSTO HOMEM/MÊS</t>
  </si>
  <si>
    <t xml:space="preserve">Uniforme </t>
  </si>
  <si>
    <t xml:space="preserve">Locomoção </t>
  </si>
  <si>
    <t>Locomoção</t>
  </si>
  <si>
    <t xml:space="preserve">Limpeza de dutos/m </t>
  </si>
  <si>
    <t>Solicitação/Material Utilizado</t>
  </si>
  <si>
    <t>Quantidade Anual</t>
  </si>
  <si>
    <t xml:space="preserve">COMPRESSOR ROTATIVO 12000 BTUS </t>
  </si>
  <si>
    <t>UNIDADE</t>
  </si>
  <si>
    <t xml:space="preserve">COMPRESSOR ROTATIVO 18000 BTUS </t>
  </si>
  <si>
    <t xml:space="preserve">COMPRESSOR SCROLL 220V GÁS R22 40.000 BTUS  </t>
  </si>
  <si>
    <t>COMPRESSOR EMBRACO 1/2HP 134A 220V</t>
  </si>
  <si>
    <t>COMPRESSOR 36.000 BTUS ROTATIVO 220V GÁS R22</t>
  </si>
  <si>
    <t xml:space="preserve">COMPRESSOR DE 24.000 BTUS </t>
  </si>
  <si>
    <t>COMPRESSOR ROTATIVO DE 9.000 BTUS GÁS R22</t>
  </si>
  <si>
    <t>COMPRESSOR SCROLL 36.000 BTUS GÁS R22 220V</t>
  </si>
  <si>
    <t>BOMBA DE DRENO MINI ORANGE</t>
  </si>
  <si>
    <t>BOMBA DE DRENO MAXI ORANGE</t>
  </si>
  <si>
    <t>ROLAMENTO 6002 ZZ</t>
  </si>
  <si>
    <t>ROLAMENTO 608 ZZ</t>
  </si>
  <si>
    <t>ROLAMENTO 6201 ZZ</t>
  </si>
  <si>
    <t>ROLAMENTO 6307 ZZC3</t>
  </si>
  <si>
    <t>ROLAMENTO 6311 ZZ C3</t>
  </si>
  <si>
    <t>ROLAMENTO 6211 ZZ C3</t>
  </si>
  <si>
    <t>VÁLVULA DE SERVIÇO 3/8</t>
  </si>
  <si>
    <t>VÁLVULA DE EXPANSÃO 5/8x1/2x1/4</t>
  </si>
  <si>
    <t xml:space="preserve">CONTROLE UNIVERSAL PARA AR CONDICIONADO </t>
  </si>
  <si>
    <t>CAPACITOR 2UF</t>
  </si>
  <si>
    <t>CAPACITOR 2,5UF</t>
  </si>
  <si>
    <t>CAPACITOR 30 UF</t>
  </si>
  <si>
    <t>CAPACITOR 40 UF</t>
  </si>
  <si>
    <t>CAPACITOR 60 MF</t>
  </si>
  <si>
    <t>REFIL LB 1067 PLANETA ÁGUA</t>
  </si>
  <si>
    <t>CONTACTORA WEG MODELO CWM25 10-30V26 25A</t>
  </si>
  <si>
    <t>CONTACTORA SIEMENS 65A 220V 2NA2NF</t>
  </si>
  <si>
    <t>TUBULAÇÃO DE COBRE DE 1/2</t>
  </si>
  <si>
    <t>M</t>
  </si>
  <si>
    <t>TUBULAÇÃO DE COBRE DE 3/4</t>
  </si>
  <si>
    <t>TUBULAÇÃO DE COBRE DE 3/8</t>
  </si>
  <si>
    <t>TUBULAÇÃO DE COBRE DE 5/8</t>
  </si>
  <si>
    <t>TUBULAÇÃO DE COBRE DE 1/4</t>
  </si>
  <si>
    <t>ESPONJOSO DE 3/4</t>
  </si>
  <si>
    <t>ESPONJOSO DE 3/8</t>
  </si>
  <si>
    <t>ESPONJOSO DE 5/8</t>
  </si>
  <si>
    <t>ESPONJOSO DE 1/4</t>
  </si>
  <si>
    <t>ESPONJOSO DE 1/2</t>
  </si>
  <si>
    <t>PLACA UNIVERSAL COMPLETA PARA SPLIT</t>
  </si>
  <si>
    <t>CORREIA A35</t>
  </si>
  <si>
    <t>CORREIA A46</t>
  </si>
  <si>
    <t>CORREIA A50</t>
  </si>
  <si>
    <t>CORREIA A57</t>
  </si>
  <si>
    <t>CORREIA A49</t>
  </si>
  <si>
    <t>DUTO FLEXÍVEL DE 6 POL</t>
  </si>
  <si>
    <t>GALÃO</t>
  </si>
  <si>
    <t>TORNEIRA C/ BICO PARA BEBEDOURO DE GALÃO</t>
  </si>
  <si>
    <t>TOTAL:</t>
  </si>
  <si>
    <t>BOMBA DE DRENO PARA EVAPORADORA TIPO FANCOLETE MODELO: PKD 07 407230 FKK-3 ARNU12GB1G2 CÓDIGO: 5859A10008B</t>
  </si>
  <si>
    <t>THERMISTOR CN33 CÓDIGO: EBG61107306</t>
  </si>
  <si>
    <t>GÁS DUPONT SUVA 410A DAC 11,35KG</t>
  </si>
  <si>
    <t>GÁS R22 13,6KG EOS</t>
  </si>
  <si>
    <t>GÁS R-141B 13,6KG</t>
  </si>
  <si>
    <t>GÁS R407C 11,3Kg</t>
  </si>
  <si>
    <t>BATERIA ALCALINA 9V</t>
  </si>
  <si>
    <t>PILHA RAYOVAC ALCALINA PALITO AAA C/ 2 UND</t>
  </si>
  <si>
    <t>ADESIVO 520S ARMAFLEX LT 0,9L</t>
  </si>
  <si>
    <t>LATA</t>
  </si>
  <si>
    <t>NITRÔGENIO 10M³</t>
  </si>
  <si>
    <t>REMOVEDOR MÁGICO 5LTS START</t>
  </si>
  <si>
    <t>TRINCHA 1.1/2</t>
  </si>
  <si>
    <t>TRINCHA 3/4</t>
  </si>
  <si>
    <t>ESTILETE PROFISSIONAL 6"</t>
  </si>
  <si>
    <t xml:space="preserve">FITA ISOLANTE </t>
  </si>
  <si>
    <t xml:space="preserve">FITA ALUMINIZADA </t>
  </si>
  <si>
    <t>ÓLEO CAPELA 68 1L</t>
  </si>
  <si>
    <t>PLANILHA DE RESSARCIDOS E CONSUMO REFERENTE AO ANO DE 2019</t>
  </si>
  <si>
    <t>ITEM</t>
  </si>
  <si>
    <t>QUANTIDADE ANUAL</t>
  </si>
  <si>
    <t>CILINDRO</t>
  </si>
  <si>
    <t>CUSTO HOMEM/HORA MENSAL</t>
  </si>
  <si>
    <t>Materiais de uso eventual (ressarcidos)</t>
  </si>
  <si>
    <t>TOTAL ANUAL COM BDI (16,8%):</t>
  </si>
  <si>
    <t>MATERIAIS  DE MANUTENÇÃO DE INSTALAÇÕES PREDIAIS</t>
  </si>
  <si>
    <t>CATEGORIA PROFISSIONAL: ENCARREGADO GERAL</t>
  </si>
  <si>
    <t>ENCARREGADO GERAL</t>
  </si>
  <si>
    <t>Utilitário cabine dupla, carroceria aberta capacidade mínima de carga de 1.000 Kg (Fiat Toro Freedom 1.8 16V Flex Aut ou equivalente).</t>
  </si>
  <si>
    <t xml:space="preserve">Valor mensal </t>
  </si>
  <si>
    <t xml:space="preserve">Materiais de consumo mensal </t>
  </si>
  <si>
    <t>Custo estimativo anual</t>
  </si>
  <si>
    <t xml:space="preserve">Custo R$ estimativo mensal </t>
  </si>
  <si>
    <t>Estimativa de utilização Mensal R$ - Unidade</t>
  </si>
  <si>
    <t>Estimativa de utilização Anual - R$</t>
  </si>
  <si>
    <t>Custo  estimativo mensal  em R$</t>
  </si>
  <si>
    <t>Custo estimativo anual em R$</t>
  </si>
  <si>
    <t>Mensal</t>
  </si>
  <si>
    <t>Anual</t>
  </si>
  <si>
    <t>Valor unitário R$</t>
  </si>
  <si>
    <t>Estimado</t>
  </si>
  <si>
    <t>Quantidade de empregados</t>
  </si>
  <si>
    <t>Totais</t>
  </si>
  <si>
    <t>Total Anual</t>
  </si>
  <si>
    <t>Total Mensal</t>
  </si>
  <si>
    <t>Custo H/M</t>
  </si>
  <si>
    <t>EQUIPAMENTOS DE PROTEÇÃO INDIVIDUAL</t>
  </si>
  <si>
    <t>Quantidade anual</t>
  </si>
  <si>
    <t>Estimativa (R$)</t>
  </si>
  <si>
    <t>Qtde Anual</t>
  </si>
  <si>
    <t>Par</t>
  </si>
  <si>
    <t xml:space="preserve">Meia </t>
  </si>
  <si>
    <t>Estimado (R$)</t>
  </si>
  <si>
    <t>Combustível (deslocamento de funcionários a serviço) Pesquisa gasolina comum preço médio em 17/12/2020 10:05 em: http://preco.anp.gov.br/include/Resumo_Semanal_Municipio.asp</t>
  </si>
  <si>
    <t>Custo homem/hora mensal</t>
  </si>
  <si>
    <t>Valor unitário (R$)</t>
  </si>
  <si>
    <t xml:space="preserve">Totais </t>
  </si>
  <si>
    <t>Empregados</t>
  </si>
  <si>
    <t>Custo anual (R$)</t>
  </si>
  <si>
    <t>Custo/mês (R$)</t>
  </si>
  <si>
    <t>Custo unitário estimado (R$)</t>
  </si>
  <si>
    <t>Detector de tensão sem contato, tecnologia voltbeat e auto teste contínuo, Gamas de detecção de tensão de 90 Vca a 1000 Vca, de 45 Hz a 405 Hz; modelo de circuito de controle de 20 V a 90 V, forma da ponta detectora de ponta laminada, fonte de luz de LED vermelho de alta intensidade. Acordo com c CSA us, CE, C-Tick. Classificação de segurança de 1000 V, CAT IV,  classificação IP 40. Pilhas alcalinas AAA incluídas. Referência comercial: Fluke 1AC II VoltAlert™ Electrical Tester ou equivalente.</t>
  </si>
  <si>
    <t>Alicate para Anéis de Retenção com 4 Pontas Intercambiáveis - Ref.: FORTGPRO-FG8730 ou equivalente</t>
  </si>
  <si>
    <t>Martelo de Bola com Cabo Tubular 500g - Ref.: TRAMONTINA-40410020 ou equivalente</t>
  </si>
  <si>
    <t>Saca-Polia deslizante - Ref. Min. 8220-20 GEDORE</t>
  </si>
  <si>
    <t>Martelo Anti-Retrocesso de Poliuretano 50 MM - Ref.: MTX ou equivalente</t>
  </si>
  <si>
    <t xml:space="preserve">Bomba de Alto Vácuo  
Vazão Nominal CFM: mín 24
Válvula tipo Gas Ballast, para eliminar condensados do lubrificante
Conexões de entrada e saída padrão ¾” NPT, configurável para NWKF 25
Ref.: Bomba de Alto Vácuo Symbol A45 ou equivalente
</t>
  </si>
  <si>
    <t>BOMBA VACUO 7 CFM DUPLO ESTAGIO BIVOLT Ref.: SURYHA 7CFM Duplo Estágio - 80155005 ou equivalente</t>
  </si>
  <si>
    <t>Alargador alavanca MARCA: ECOTOOLS
MODELO: 1/4" à 7/8"
REF: ECOTOOLS ET100A ou equivalente</t>
  </si>
  <si>
    <t xml:space="preserve">Escada tesoura em fibra, 6 degraus, 1,80 mt Ref.: Alulev FP606 ou equivalente. </t>
  </si>
  <si>
    <t>Megômetro Digital Portátil CAT 3 600v Ref.: Minipa modelo MI-2552 ou equivalente.</t>
  </si>
  <si>
    <t>Manifold Analógico R22/R134/407C/410A 1/4 5/16" Mastercool ou equivalente.</t>
  </si>
  <si>
    <t>Manifold Analógico 4 vias R410/R22/R407 com mangueiras de serviço e vácuo 96272-ED ou equivalente - Mastercool</t>
  </si>
  <si>
    <t>Carro Trole Manual Capacidade 2 Ton Berg Steel ou equivalente</t>
  </si>
  <si>
    <t>Compressor de ar 2 hp, 50 litros, 220v, com kit pintura Ref.: SCHULZ-CSI85/50 ou equivalente.</t>
  </si>
  <si>
    <t>Maçarico de corte com 3 tubos
Mistura dos gases realizada no tubo do maçarico
Para bicos de corte de 2 sedes, sendo 1502 para misturas AC/OX ou 1503 para misturas GLP/OX
Ângulo Cabeça: 90°
Bico 1502 AC/1503 GLP
Ref.: BRAX Modelo CO-1500 ou equivalente</t>
  </si>
  <si>
    <t xml:space="preserve">Termômetro do tipo penta -50 a +105ºC - Ref.:  Penta III Full Gauge ou equivalente. </t>
  </si>
  <si>
    <t>Termo-Higrometro Digital Ref.: MTH1300 Minipa ou equivalente</t>
  </si>
  <si>
    <t>Alicate Amperímetro Digital Profissional Ref.: Minipa ET-3200 ou equivalente</t>
  </si>
  <si>
    <t>Bomba Manual para Graxa 4kg Ref.: HYDRONLUBZ-8487 ou equivalente.</t>
  </si>
  <si>
    <t>Anemômetro digital ar termômetro AN3090 ICEL ou equivalente</t>
  </si>
  <si>
    <t>Lanterna ultra-violeta para detecção de vazamentos em ar condicionado. Iluminação UV através de 17 lâmpadas, vida útil da bateria de 4 horas de detecção contínua de vazamentos, inclui óculos de segurança. Corpo em alumínio com acabamento anodizado Tipo Iii, textura de aderência fácil. Vida útil da lâmpada de 25.000 horas. Acompanha 3 pilhas AAA. Tamanho da lanterna de 14cm. Referência comercial: Mastercool 53517 ou equivalente.</t>
  </si>
  <si>
    <t>Alicate cortador de tubo capilar próprio para cortar tubulações de pequenos diâmetros. Corta todos os diâmetros de tubos capilares sem estrangular o diâmetro interno.</t>
  </si>
  <si>
    <t>Alicate de lacre de tubo de cobre. Tamanho: garganta 7’’, profundidade de 1’’ e espessura da garra de 1/4’’.</t>
  </si>
  <si>
    <t>Rojetado para remover rebarbas internas. Lâmina de tungstênio e cabo metálico.</t>
  </si>
  <si>
    <t>Alicate para montagem manual de juntas Lokring, para tubos de cobre de 1/4’’ a 1 3/8’’ com solda fria, comprimento de 40 cm, largura de 8 cm, peso de 1,480 kg. Atende gases R410, R22 e outros. Referência comercial Vulkan Lokring MZ ou equivalente</t>
  </si>
  <si>
    <t>Flangeador Excêntrico 1/4" à 7/8" Ref.: MASTERCOOL 70059 ou equivalente.</t>
  </si>
  <si>
    <t>Estaçao De Solda E Retrabalho Ar Quente Ref Yaxun 881D ou equivalente</t>
  </si>
  <si>
    <t>Osciloscópio Digital 2 Canais 50MHz Ref.: Minipa MVB-DSO ou equivalente</t>
  </si>
  <si>
    <t>Kit extrator e instalador universal de núcleo de válvula schrader. Com mecanismo de bloqueio e porca de segurança, que permite acessar o núcleo da válvula sem pressão. Fornecido em estojo de transporte moldado, incluindo encaixes abocardados de 1/2”-20 UNF e 1/4” para todas as aplicações de refrigerante. Referência comercial: Mastercool 91498 ou equivalente.</t>
  </si>
  <si>
    <t>Martelete perfurador rompedor de alta resistência, com 3 modos de operação. 1 modo: simples Impacto. 2 modo: rotação com Impacto. 3 modo: simples rotação. Rotação e torque iguais em ambos sentidos. Encaixa SDS PLUS para troca rápida da broca. Gatilho de fácil operação. Para romper e furar concreto, madeira e metal. Alimentação  elétrica em 220V, potência de 800 W, tipo de encaixe Sds Plus, velocidade de 1100 rpm, força de impacto de 2,7 J, impacto de 4500 ipm, impacto baixo de 0 a 1100 ipm, impacto alto de 0 a 4500 ipm, capacidade de perfuração da alvenaria de 24 mm, capacidade de perfuração da madeira 32 mm, capacidade de perfuração do metal 13 mm, peso 2,6 Kg, dimensões de 394 x 84 x 214 mm. Fornecido com caixa, punho completo, limitador de profundidade e maleta. Referência comercial: Makita HR2470 ou equivalente.</t>
  </si>
  <si>
    <t>Furadeira de Impacto Velocidade Variável e Reversível 1/2 Pol. Min. 500W</t>
  </si>
  <si>
    <t xml:space="preserve">Furadeira e Parafusadeira 1/4" 12V  Ref.: Bosch GSR 1000 Smart Bivolt </t>
  </si>
  <si>
    <t>Parafusadeira/Furadeira com controle de torque (24+1), embreagem de segurança e cabo de 4 metros. Com 2 velocidades para perfurações e parafusamentos, interruptor eletrônico de velocidade e mandril sem chave. Tensão de 220V, potência de 400W, número de rotações (sem carga) de 0 – 450 / 1.400 min-1, diâmetro máximo do parafuso de 7mm e torque de 10,3Nm. Referência comercial: Bosch-GSR7-14E ou equivalente</t>
  </si>
  <si>
    <t>Parafusadeira/furadeira de impacto a Bateria, 3 velocidades, bateria de 20V de  Lition com 3.0Ah e Cg, incluindo 2 baterias, carregador rápido e maleta. Transmissão de 3 velocidades (0-600/0-1,250/0-2,000 rpm). Caixa e engrenagens metálicas. Mandril de 1/2” metálico com trava tipo catraca. Luz auxiliar de LED. Empunhadura ergonômica e emborrachada. Velocidade variável e reversível com trava de segurança no gatilho. Mandril de metal com aperto rápido com catraca. Motor robusto com escovas de carvão substituíveis. Freio elétrico. Voltagem 20V LI / 220V. Torque de 80Nm. Bateria com 3.0Ah. Potência do motor de 350W. Referência comercial: Dewalt DCD985L2 ou equivalente.</t>
  </si>
  <si>
    <t>Extensão elétrica de 30 metros, fios 3 x 2,50 mm, com carretel. Com cabo PP circular com dupla isolação. Comprimento do cabo de 30 metros. Capacidade para 20 amperes.</t>
  </si>
  <si>
    <t>Extensão elétrica de 30 metros, fios 3 x 1,50 mm, com carretel. Com cabo PP circular com dupla isolação. Comprimento do cabo de 30 metros. Capacidade para 10 amperes.</t>
  </si>
  <si>
    <t>Micro-retífica com acessórios, composta por um estojo plástico com 174 acessórios, sendo 12 lixas cilindro, 1 roda de pano, 3 rodas de feltro, 1 ponta de feltro, 1 roda de borracha, 2 brocas de aço rápido de 1,6 mm, 1 broca de aço rápido de 2,4 mm, 1 broca de aço rápido de 3,2 mm, 2 hastes para lixa cilindro, 5 limas rotativas diamantadas, 2 limas rotativas, 3 pontas montadas de óxido de alumínio, 3 rebolos de óxido de alumínio, 2 pontas montadas de carbureto de silício, 3 rebolos de carbureto de silício, 3 escovas de inox, 1 pasta para polimento,  74 discos de corte, 44 discos de lixa, 2 pinças de 3,2 mm, 1 pinça de 2,4 mm, 1 pinça de 1,6 mm, 1 haste para disco de corte, 1 haste para disco de borracha, 1 haste para disco de feltro, 1 haste para disco de lixa, 1 chave de 9,5 mm para microrretífica, 1 bastão abrasivo. Tensão de alimentação 220V, rotação da microrretífica de 3.000 - 30.000 rpm, diâmetro da pinça da microrretífica de 1/8" - 3,2 mm. De acordo com a norma:ABNT NBR IEC 60745-1 e IEC 60745-2-23. Referência Comercial : Vonder ARV 175 - 60.61.175 ou equivalente.</t>
  </si>
  <si>
    <t>Serra mármore refrigerada. Corte inclinado em até 45 graus, pode utilizar disco diamantado côncavo de até 125 mm (5"). Acompanha kit de refrigeração, chave, chave allen. Potência de 1450W, tensão de 220V, capacidades: a 0 graus : 32,5mm (1-1/4") a 45 graus : 21,5mm (7/8"), diâmetro do disco 110mm (4-3/8"), rotações por minuto (rpm) de 12.000, dimensões 238 x 211 x 169mm, cabo elétrico 2,5m 1450W Referência comercial: Makita - 4100NH2 ou equivalente.</t>
  </si>
  <si>
    <t>Esmerilhadeira angular, com proteção contra partida acidental, proteção antirrotação e redução da vibração. Extremamente potente com torque 50% mais elevado para um trabalho poderoso e rápido. Tensão de alimentação de 220V, nº de rotações em vazio: 2.200 – 7.500 r.p.m., potência nominal absorvida de 1.700 W, diâmetro do disco de 125 mm, prato de apoio em borracha de diâmetro 125 mm, potência útil de 1.010 W, rosca do eixo de esmerilhamento M 14, diâmetro da catrabucha tipo tacho 75 mm, interruptor de dois sentidos. Referência comercial: Bosch GWS 17-125 – 060179M0E2-000 ou equivalente.</t>
  </si>
  <si>
    <t>Serra tico-tico, com velocidade variável e ação pendular. Suporte com rolete guia para a lâmina, sapata ajustável sem chave, caixa de engrenagens em alumínio, ação pendular em 4 níveis, sistema de regulagem na base para cortes precisos em ângulo 0°, 15°, 30° e 45°, sistema de contrapeso, sapata revestida. Tensão de alimentação de  220V, potência de 701 Watts, comprimento do golpe de 500 a 3.100 com, capacidade de corte do aço de 10 mm, capacidade de corte de madeira de 135 mm, capacidade de corte de alumínio de 30 mm. Acompanha 02 lâminas e maleta. Referência comercial: Dewalt DW331K ou equivalente.</t>
  </si>
  <si>
    <t>Bolsa coletora de resíduos para limpeza de evaporador tipo cassete, de capacidade entre 18.000 Btu/h e 60.000 Btu/h, de lona de alta resistência, com ilhós de alumínio reforçado e dreno. Mangueira de drenagem com engate rápido de diâmetro de 1/2" e comprimento de 2 metros, material da estrutura de alumínio.</t>
  </si>
  <si>
    <t>Kit para limpeza e higienização de equipamentos tipo split composto de : 01 Máquina de limpeza, modelo carrinho, capacidade de 16 litros, funcionamento automático, cabo de energia com 4 metros, mangueira do esguicho com 4 metros, pressão de 80 à 130 PSI, alças para carregamento e alça de transporte, tensão bivolt; 01 Pulverizador manual, capacidade de 5 litros e acionamento manual; 01 Coletor de resíduos, para split tipo high-wall com capacidade entre 7.000 Btu/h até 27.000 Btu/h, material de lona, com dreno com engate rápido e acabamento em cordas e ilhós; 01 Pistola duplo estagio com bico metálico (jato/leque); 01 Mangueira com 7 metros; 01 Escova para limpeza com reservatório para sabão; 01 Bolsa coletora de resíduos para limpeza de ar condicionado tipo split piso-teto com capacidade entre 48.000 Btu/h e 60.000 Btu/h, composição de lona e alumínio, incluindo a mangueira de drenagem; 01 Bolsa coletora de resíduos para limpeza de ar condicionado tipo split piso-teto com capacidade entre 18.000 Btu/h e 36.000 Btu/h, composição de lona e alumínio, incluindo a mangueira de drenagem.</t>
  </si>
  <si>
    <t>Pulverizador motorizado, com 16 litros de capacidade, fonte de alimentação bivolt, tanque de polietileno, mangueira com 4 metros,  com rodízios para movimentação, pistola, pressão de 110 PSI, cabo de energia com 4 metros, alça para carregamento, funcionamento automático. Referência comercial: GBMAK CLEAN 16 litros ou equivalente.</t>
  </si>
  <si>
    <t>Máquina de limpeza de sistemas de refrigeração, com rodas e alça dobrável, controles de válvula de esfera de aço inoxidável, conexão SAE de ¼, conexão de contêiner externa adicional, conexão de garrafa de azoto externo. Bomba equipada com selo mecânico e junta de PTFE, filtro mecânico na sucção. Tensão de alimentação de 220v. Vazão da Bomba de 4 g/min (16 l/min), Motor  da bomba de 300 Watts, potência da bomba de 0,28 HP, recipiente flush com 10 litros de capacidade, mangueiras flexíveis com 3,0 metros,  transparentes enroladas. Referência comercial: Mastercool 69900-220 ou equivalente.</t>
  </si>
  <si>
    <t>Recolhedor/Reciclador de gás refrigerante, com 1hp de potência, e separador de óleo. Compatível com todos os gases. Acompanha filtro separador de óleo do compressor. Sistema compressor sem óleo, estilo pistão. Dimensões: 400mm x 250mm x 360mm; Peso: 14.5kg; Temperatura de operação: 0°c até 40°c; Alimentação elétrica 110V/220V. Referência comercial: recolhedora recicladora de gás 1 HP Suryha separador de óleo ou equivalente.</t>
  </si>
  <si>
    <t>Tanque recolhedor de gás refrigerante, com válvula, com 23kg de capacidade. Cilindro revestido com pó para acabamento com alto brilho e durável. A abertura NPT 3/4’’. Reutilizável e em conformidade com as especificações DOT-4BA400 e com as diretrizes ARI. Válvula Y para líquido/vapor. Aprovado pela AUS e pela TC Canadian. Válvula e Chave-Boia aprovada pela UL. Especificação normativa: DOT -4BA400. Pressão de serviço: 400 PSI/2,7 MPa. Tara: 28,71 libras. Material do corpo: HP325 ou HP345. Válvula de alívio de pressão: 600 PSI/4,1 MPa Capacidade nominal de água: 47,7 libras / 21,6 L. Pressão de teste do tanque: 800 PSI / 5,5 MPa. Pressão de teste de estanqueidade: 400 PSI / 2,7 MPa. Referência comercial: Mastercool 63010 ou equivalente.</t>
  </si>
  <si>
    <t>Bomba de Vácuo de 10cfm, com duplo estagio, com vacuômetro com escala nas principais medidas, motor sem escovas BLDC (brushless DC), com válvula solenóide, que em caso de queda de energia, a bomba estanca automaticamente o vácuo efetuado dentro do sistema, sem perdas. Referência comercial: Bomba Digital Suryha 10 cfm 80155015 ou equivalente.</t>
  </si>
  <si>
    <t>Vacuometro para refrigeração Analogico (Rosca 1/8 NPT)  Class 1,0 para medição de vácuo relativo em milibar e livre de vibração. Sobrepressão máxima de 0,1 bar Ref.: EOS</t>
  </si>
  <si>
    <t>Detector de vazamento gás fluido refrigerante, alta precisão para fuidos frigogênios, Atendimento aos requisitos da regulação F-gas, bem como as normas padrões Sae J1627 e En 14624. Identificação automática do fluido refrigerante, Capacidade de detecção em ambientes contaminados ou impregnados. Fornecido com cabeça de sensor head, maleta para transporte e armazenamento, certificado de calibração da fábrica, pilhas necessárias e filtro para o sensor. Fluidos detectáveis: R22 R134a R404A R410A R507 R438A, ou seja, todos os CFCs HFCs e HCFCs. Tempo de vida do sensor: aproximadamente 80h a 100h de uso, aproximadamente 1 ano. Sensibilidade: 4 g/a ou 0.15 oz/a; Umidade para operação: 20% a 80% Ur; Padrões EN14624:2012; Sae J1627 Eu-/Eg-orientações 2004/108/Eg; Garantia: 2 anos; Tipo de bateria 2 x D; Autonomia da bateria: até 16 horas; Temperatura de armazenagem: 0°C a 50°C; Peso: 500g com as pilhas; Temperatura de trabalho: -20°C a 50°C. Referência comercial Testo 316-3 ou equivalente</t>
  </si>
  <si>
    <t>A Lavadora de alta pressão com alta vazão, uso Intensivo, vazão nominal de 1.200 L/h de vazão e pressão de 150 bar. Com bomba de virabrequim, cabeçote e bielas de latão e pistões de cerâmica de alta performance. Para uso diário e contínuo. Motor acoplado à bomba. Com visor frontal de nível e qualidade de óleo. Sistema de sucção com baixa perda e conjunto de vedações de alta performance. Válvula multifuncional: integra by pass, stop total, sucção de detergente, regulagem de pressão e vazão em um único componente. Fornecido com 10 metros de mangueira de alta pressão, bico power, limitador de pressão, tubeira de alta pressão, visor de verificação do óleo e injetor de detergente por bypass. Referência comercial: Karcher HD 12/15 MAXI ou equivalente.</t>
  </si>
  <si>
    <t>Saca-Polia hidráulico, com estojo, de  3 garras, e capacidade de 10 toneladas. Comprimento:700 mm; Largura: 178 mm; Altura:151 mm; Curso do pistão: 125 mm; Abertura da garra (min/máx): 50 mm / 200 mm; Acionamento: manual; Peso líquido: 18 kg. Acompanha: 01 Bomba hidráulica; 01 Mangueira de pressão; 02 Suporte menor; 01 Suporte; 03 Garras; 06 Fixadores da garra; 01 Pistão hidráulico. Referência comercial: Marcon MSP-10 ou equivalente.</t>
  </si>
  <si>
    <t>Balança digital para refrigeração, com capacidade para 100 kg, programável, com válvula solenóide, e maleta de proteção. Referência comercial: Suryha Programável sem fio</t>
  </si>
  <si>
    <t>Termo-Higrômetro Digital Ref.: MTH1300 Minipa ou equivalente</t>
  </si>
  <si>
    <t>Kit de solda maçarico PPU, oxigênio e acetileno, completo com: 1 cilindro de acetileno de 1 metro cúbico, 1 ilindro de oxigênio de 1 metro cubico, 1 mangueira dupla reforçada com 5 metros, 1 regulador de pressão de acetileno, 1 regulador de pressão de oxigênio, 1 extensões de solda, 1 carrinho para transporte, 2 válvulas anti-retrocesso e 1 maçarico para solda.</t>
  </si>
  <si>
    <t>Maçarico Profissional Portátil Automático Ref.: Eos Tft-22 ou equivalente</t>
  </si>
  <si>
    <t>Cilindro para nitrogênio, capacidade de 10m³ (50 litros). Dimensões: 235x1590 mm. Peso: 57 Kg. Pressão de serviço 200 bar. Norma ISSO 9809-1. Cor cinza. Fornecido com capacete e sem carga.</t>
  </si>
  <si>
    <t>Cilindro para nitrogênio, capacidade de  3m³ (20 litros). Dimensões: 219x700 mm. Peso: 32 Kg. Pressão de serviço 200 bar. Norma ISSO 9809-1. Cor cinza. Fornecido com capacete e sem carga.</t>
  </si>
  <si>
    <t>Indicador de rotação de fases com capacidade para alta tensão, para aplicações industriais. Para ,edição da rotação de fases em todos os locais em que são utilizadas fontes trifásicas para alimentar motores, variadores e sistemas elétricos. Indicador de campo rotativo e pode fornecer indicações claras sobre corrente trifásica, através de um visor LCD, e sobre a direção da rotação de fases, para determinar ligações corretas. Permite a determinação rápida da sequência de fases e dispõe de gamas de tensão (até 700 V) e frequência adequadas para aplicações comerciais e industriais. As sondas de teste fornecidas com o instrumento apresentam diferentes possibilidades de fixação para proporcionar um contacto seguro, especialmente em tomadas industriais. Referência comercial: Fluke 9040 ou equivalente</t>
  </si>
  <si>
    <t>Instrumento de medição de pressão diferencial. Medição de pressão diferencial de 0 a 100 hPa, medição de vazão com tubo Pitot, instrumento equipado com Ímãs na parte traseira, 10 unidades de medição (Pa, hPa, mbar,   mmH2O, mmHg, inH2O, inHg, psi, m/s,  fpm), incluindo mangueira de conexão de silicone, tampa de proteção, protocolo de calibração, bolsa de cinto e baterias. Referência comercial: Testo 510 Kit ou equivalente.</t>
  </si>
  <si>
    <t>Decibelímetro digital para análises e monitoramentos de ruídos sonoros, controles de qualidade, medições de controle de barulho. Com display de 4 dígitos, uma faixa de medição dinâmica de 30 a 130dB, tempo de resposta Fast e Slow (rápido e lento), registro de leitura máxima e mínima e resolução de 0.1dB. Desenvolvido de acordo com a norma EN 61326-1, Classe 2 para decibelímetros. Características principais: Display: LCD 4 Dígitos (9999 Contagens); Iluminação do display (Backlight); Faixa de 3dB a 130dB em frequências entre 31.5Hz ~ 8kHz; Indicação de Bateria Fraca: O sinal é mostrado no display; Tempo de Amostragem 1 segundo; Com Função Hold; Com Função Máximo e Mínimo MAX/MIN; Tempo de resposta FAST/ SLOW (rápido/lento); Função de Economia de Energia com Auto-Desligamento de 5 minutos. Referência comercial: Minipa MSL-1301 ou equivalente</t>
  </si>
  <si>
    <t>Manifold digital para refrigeração, com 4 pontos de conexão, 4 suportes de mangueira e display iluminado, 2 sondas tipo alicate, software, cabo USB, maleta, fonte de alimentação, 2 baterias, protocolo de calibração. Com memória interna para 999 horas de memória interna. Medição de dados em tempo real e edição gráfica. Possibilidade de fazer ligações e imprimir protocolo. Com cálculo de temperaturas automático. Três pontos de conexão de sensores de temperatura para cálculo do superaquecimento e do sub-resfriamento simultaneamente, medindo paralelamente a temperatura ambiente. Medições de vácuo integradas. Modo automático de aquecimento de bomba, sem necessidade de substituir as mangueiras de refrigerante. Outras características, como a função de verificação de estanqueidade com compensação de temperatura e compensação automática de pressão circundante. Alcance de medição de pressão de 50 bar, exatidão a 22ºC de 0.5% fe (±1 Digit), resolução de 0.01 bar / 0,1 psi.  conexões: 3 x 7/16" – UNF + 1 x – UNF, overload rel. (LP/HP) de 52 bar/52 bar, low pressure rel. (LP) / high pressure rel. (hP): 50 bar/50 bar. Alcance de medição temperatura de -50 a +150 °C, exatidão a 22ºC de ±0.5°C (±1 Digit), resolução: 0,1 °C, conexões: 3 x plug-in (NTC). Alcance de medição vácuo de 1 bar, 0 bar, exatidão a 22ºC de 1 % fs, resolução de 1 hPa/1 mbar/500 mícron. Duração da bateria de 40 h (sem iluminação). Classe de proteção IP42. Refrigerantes no instrumento 60 perfis: R12, R22, R123, R134a, R227, R290, R401A, R401B, R402A, R402B, R404A, R406A, R407A, R407C, R408A, R409A, R410A, R411A, R413A,R414B, R416A, R417A, R420A, R421A, R421B, R422A, R422B, R422D, R424A, R427A, R434A, R437A, R438A, R502, R503, R507, R600, R600a, R718 (H2O), R744 (apenas dentro do range de medição até 50 bar), R1234yf. Com atualização de refrigerante possível pelo usuário. Referência comercial Testo 570-2 ou equivalente.</t>
  </si>
  <si>
    <t>Medidor de distância a laser, capacidade 100m. Possui funções que substituem cálculo manual como medidas de área, volume e relações pitagóricas. Com memória para até 100 dados. Indicado para ambientes internos. Display LCD/Contagem quádruplo com iluminação. Distância máxima de 100m. Unidades de medida m/in/ft. Tipo de medidas simples, contínua, área, volume e pitagórica. Operação de medidas soma e subtração. Precisão básica de ±2mm. Com indicador de bateria fraca e autodesligamento. Laser classe II. Memória para 100 dados. Alimentação por pilhas 2 x 1,5V AAA. Dimensões (mm)/Peso (g) 123x55x28/112. Referência comercial: Minipa MD-100 a laser ou equivalente.</t>
  </si>
  <si>
    <t>Escada de alumínio, tipo articulada multifuncional, com 12 degraus, sapatas emborrachadas, travas automáticas nas catracas, capacidade de 120 kg.</t>
  </si>
  <si>
    <t>Aspirador de pó e líquidos,  capacidade do reservatório de  70L, potência  de 2000 W, sucção máxima de 200 mbar, coletor de saco permanente, aspirador tipo cesto, vazão de 100 l/s. Reservatório em aço inox, cabo elétrico com 4 metros.  Com 2 estágios. Vácuo de  2.040 mm H2O. Certificado BRA 14/04368 (Segurança), 891/2014 (ruído). Voltagem de 220V. Peso máximo de 21 kg, profundidade 55 cm, altura 85 cm e largura 54 cm. Incluindo, bloco do motor, botão liga/desliga, reservatório, mangueira flexível, tubos prolongadores, rodo para carpetes, rodas de locomoção, alça de transporte, bocal estreito, escova para estofado, rodo para piso, mangueira de descarga. Referência comercial: Schulz Hidropó 2000W ou equivalente.</t>
  </si>
  <si>
    <t>Carro plataforma, base em chapa de metal, sem abas, capacidade de 800 kg. Com rodas giratórias de 4 polegadas e freio. Pneus com câmeras de ar.</t>
  </si>
  <si>
    <t>Jogo de chaves combinadas, de 6 a 50 mm,  com 33 peças. Cabeças usinadas, pescoços longos, acabamento cromado, abertura da boca calibrada, conforme DIN 3113 e ISO 7738. Produzidas em aço ligado com cromo vanádio (Cr-V). Conteúdo do Jogo: chave combinadas de 06 mm, 07 mm, 08 mm, 09 mm, 10 mm, 11 mm, 12 mm, 13 mm, 14 mm, 15 mm, 16 mm, 17 mm, 18 mm, 19 mm, 20 mm, 21 mm, 22 mm,  23 mm, 24 mm, 25 mm, 26 mm, 27 mm, 28 mm, 29 mm, 30 mm, 32 mm, 33 mm, 34 mm, 36 mm, 38 mm, 41 mm, 46 mm e 50 mm. Referência comercial: Tramontina PRO 44660233 ou equivalente.</t>
  </si>
  <si>
    <t>Jogo de Chaves Combinadas 6 a 22 mm com 12 Peças - Ref.: MAYLE CRESCENT-102405MY ou equivalente</t>
  </si>
  <si>
    <t>Jogo de Chaves Combinadas 1/4 a 3/4 Pol. com 9 Peças - MAYLE-102901MY</t>
  </si>
  <si>
    <t>Jogo de chave catraca e soquetes estriados CR-V 1/2 pol. com 28 peças. Com maleta plástica para acondicionar as peças e mantê-las organizadas. Soquetes 1/2” estriados em: 10, 12, 13, 14, 15, 17, 19, 20, 21, 22, 24, 27, 30, 32 mm, soquetes longos 1/2” estriados em: 12, 13, 14, 15, 16, 17, 18, 19, 20, 21, 22 mm, extensão 5” e 10” e chave catraca reversível de 250 mm (10"). Referência comercial: Mayle Crescent 110028 ou equivalente.</t>
  </si>
  <si>
    <t>Jogo de alicates com 5 peças. Incluindo 01 alicate universal, 01 alicate diagonal, 01 alicate meia cana, 01 alicate de pressão mordente triangular e 01 chave ajustável para porcas. Referência comercial: Tramontina Pro-44980009 ou equivalente.</t>
  </si>
  <si>
    <t>Alicate desencapador (descascador) de fios. Forjado em aço cromo vanádio e temperado, cabeça e articulação polidas, empunhadura em PVC, com isolação elétrica de 1000V CA, conformidade com a NBR9699 e NR10. Para desencapar cabos elétricos de 0,5m² a 6mm². Comprimento do alicate de 7". Referência comercial: Tramontina Pro-44051107 ou equivalente.</t>
  </si>
  <si>
    <t>Jogo de chaves de fenda e phillips VDE isoladas EN 60900 com 7 peças. Jogo de chave de fenda simples e cruzada com sete peças isoladas até 1000 V. Chave de fenda simples: 2,5; 4; 5,5; 6,5. Chave de fenda cruzada: PH0, PH1, PH2. Referência comercial: Gedore 091813 ou equivalente.</t>
  </si>
  <si>
    <t>Lanterna de cabeça, capacete, alimentação: tipo recarregável, voltagem bi-volt, tipo lâmpada: led, capacidade focal: 1300 ma,leds e área focal de 25 m, características adicionais: à prova d'água, presilhas ajustáveis, regulador foco.</t>
  </si>
  <si>
    <t>Lanterna led, 2 em 1, magnética. LED frontal e lateral, gancho para pendurar e alça magnética com 6 níveis de ajuste. Referência comercial: Vonder 8075202000 ou equivalente.</t>
  </si>
  <si>
    <t>Jogo de chaves canhão, cromo-vanádio, com 12 peças. Jogo contém doze chaves canhão com haste em aço cromo-vanádio e cabo em polímero. Haste com acabamento niquelado e cromado. Chave com perfil de encaixe para parafuso com sextavado externo e cabo ergonômico. Composto por 12 chaves, sendo: 3, 4, 5, 6, 7, 8, 9, 10, 11, 12, 13 e 14 mmReferência comercial: Gedore 027350 ou equivalente</t>
  </si>
  <si>
    <t>Ferro de solda, 50W, 220V, para solda com estanho em fio, certificado conforme normas ABNT NBR IEC 60335-1 e IEC 60335-2-45.</t>
  </si>
  <si>
    <t>Martelo tipo pena , de 1 kg, com cabo de fibra. Material do cabo do martelo de fibra, material da cabeça do martelo de aço forjado e acabamento da cabeça do martelo polido. Referência comercial: Vonder 3589100001 ou equivalente.</t>
  </si>
  <si>
    <t>Arco serra, lâmina serra: standard 12 polegadas, material cabo: polipropileno, tratamento superficial: niquelado, tamanho: 12 pol, tipo: regulável, características adicionais: profundidade de corte de 90 mm</t>
  </si>
  <si>
    <t>Jogo de chave, tipo Allen, tamanho curto, material em aço cromo vanádio trefilado, constituído por 8 peças: 3/32'', 1/8'', 5/32'', 3/16'', 7/32'', ¼'', 5/16'' e 3/8''. Referência comercial: Gedore 42-88PS ou equivalente.</t>
  </si>
  <si>
    <t>Jogo de chave, tipo hexagonal, tamanho longo, modelo L, material em aço cromo vanádio, acabamento superficial fosfatizado, constituído por 8 peças: 1/16'', 5/64'', 3/32'', 1/8'', 5/32'', 3/16'', 7/32'' e ¼''. Referência comercial: Gedore 012.353 42L-14P ou equivalente</t>
  </si>
  <si>
    <t>Jogo de chave, tipo torx, T10 a T40, com 8 peças, material em aço cromo vanádio, acabamento superficial fosfatizado, material do cabo em propileno. Referência comercial: Gedore 024650 ou equivalente.</t>
  </si>
  <si>
    <t>Jogo de chave, tipo relojoeiro, material em aço cromo vanádio, acabamento fosfatizado, composto por 6 peças: 4 chaves ponta chata (1.4, 2, 2.4 e 3 mm) e 2 chaves ponta cruzada (nr. 0 e nr. 1). Referência comercial: Tramontina 41905/306 ou equivalente.</t>
  </si>
  <si>
    <t xml:space="preserve">Bolsa para Ferramentas em lona reforçada. Ref.: Vonder BL 050 ou equivalente. </t>
  </si>
  <si>
    <t>Lavadora de Alta Pressão 2000 PSI com Motor de Indução Ref.:  WAP-4100 ou equivalente</t>
  </si>
  <si>
    <t>Chave catraca para refrigeração, 1/4 3/8 3/16 5/16, cromada, tipo de encaixe quadrado. Referência comercial: Mastercool 70082 ou equivalente.</t>
  </si>
  <si>
    <t>Jogo de brocas e ponteiras com 110 peças.  Composição: 13 brocas HSS: 1.5, 2, 2.5, 3, 3.2, 3.5, 4, 4.5, 4.8, 5, 5.5, 6 e 6.5mm; 6 brocas para madeira: 4, 5, 6, 7, 8 e 10mm; 3 brocas para madeira ponta chata: 13, 16, 19mm; 6 brocas para concreto: 4, 5, 6, 7, 8, 10mm; 50 ponteiras de 25mm, sendo: 3 cruzadas tipo pozidrive PZ1, PZ2, PZ3; 6 ponteiras tipo trafix T10, T15, T20, T25, T27, T30; 14 ponteiras ponta cruzada PH0, PH1, PH2, PH3; 10 ponteiras hexagonais: 3, 4, 5, 6, 7mm; 3 ponteiras quadradas S1, S2, S3;  14 ponteiras chatas 6, 8, 10, 12mm; 13 ponteiras de 50mm, sendo: 3 ponteiras chatas 8, 10, 12mm; 3 ponteiras tipo trafix T10, T15, T20; 7 ponteiras tipo fenda cruzada PH1, PH2, PH3; 10 ponteiras tipo soquete 4, 5, 6, 7, 8, 9, 10, 11, 12, 13mm; 3 escareadores; 1 suporte magnético para ponteiras; 1 trena de 2 metros; 1 chave catraca para ponteiras; 2 guias para ponteiras e maleta plástica. Referência comercial: Tramontina 43145110 ou equivalente.</t>
  </si>
  <si>
    <t>Trena, material: aço, largura lâmina: 19 mm, comprimento: 5 m, revestimento: borracha, características adicionais: enrolamento automático com trava</t>
  </si>
  <si>
    <t>Nível bolha, material corpo: alumínio, tipo bolha: torpedo, comprimento: 230 mm, quantidade posição bolha: 1 bolha transversal, 1 a 90° e 1 a 45°, características adicionais: base magnética</t>
  </si>
  <si>
    <t>Ferramentas</t>
  </si>
  <si>
    <t xml:space="preserve">Ferramentas </t>
  </si>
  <si>
    <t>Depreciação anual (R$)</t>
  </si>
  <si>
    <t>Preço mensal total da depreciação (R$)</t>
  </si>
  <si>
    <t>A – DEPRECIAÇÃO FERRAMENTAS</t>
  </si>
  <si>
    <t>Vida útil (anos)</t>
  </si>
  <si>
    <t xml:space="preserve"> Depreciação mensal (R$) unitário</t>
  </si>
  <si>
    <t>Refil propano 400 g para maçarico</t>
  </si>
  <si>
    <t>Óleo de bomba de vácuo ISO46 1l</t>
  </si>
  <si>
    <t>VALOR TOTAL do serviços sem BDI (R$)</t>
  </si>
  <si>
    <t xml:space="preserve">VALOR DO SERVIÇOS EVENTUAIS SEM BDI  </t>
  </si>
  <si>
    <t>Recarga</t>
  </si>
  <si>
    <t>Cilindro gás, material: aço, tipo gás: nitrogênio, volume: 10 m3, peso: 75 kg</t>
  </si>
  <si>
    <t>Cilindro</t>
  </si>
  <si>
    <t>item</t>
  </si>
  <si>
    <t>Cilindro gás, material: aço, tipo gás: oxigênio, volume: 10 m3</t>
  </si>
  <si>
    <t xml:space="preserve">Cilindro gás, material: aço, capacidade armazenagem: 9 kg, tipo gás: acetileno </t>
  </si>
  <si>
    <t>OXIGÊNIO 10M³</t>
  </si>
  <si>
    <t>ACETILENO 9KG</t>
  </si>
  <si>
    <t>Preço estimado (média)</t>
  </si>
  <si>
    <t xml:space="preserve">Total de empregados </t>
  </si>
  <si>
    <t>Recarga em cilindro com oxigênio de 1m³ de capacidade.</t>
  </si>
  <si>
    <t>Recarga em cilindro com acetileno de 1kg de capacidade.</t>
  </si>
  <si>
    <t>Uniforme</t>
  </si>
  <si>
    <r>
      <t xml:space="preserve">Salário mínimo </t>
    </r>
    <r>
      <rPr>
        <b/>
        <sz val="10"/>
        <rFont val="Arial Narrow"/>
        <family val="2"/>
      </rPr>
      <t>2021</t>
    </r>
  </si>
  <si>
    <t>4,00%</t>
  </si>
  <si>
    <t>24,43%</t>
  </si>
  <si>
    <t>31,82%</t>
  </si>
  <si>
    <t>32,03%</t>
  </si>
  <si>
    <t>32,25%</t>
  </si>
  <si>
    <t>Anexo 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</si>
</sst>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R$&quot;\ * #,##0.00_-;\-&quot;R$&quot;\ * #,##0.00_-;_-&quot;R$&quot;\ * &quot;-&quot;??_-;_-@_-"/>
    <numFmt numFmtId="43" formatCode="_-* #,##0.00_-;\-* #,##0.00_-;_-* &quot;-&quot;??_-;_-@_-"/>
    <numFmt numFmtId="164" formatCode="_(* #,##0.00_);_(* \(#,##0.00\);_(* &quot;-&quot;??_);_(@_)"/>
    <numFmt numFmtId="165" formatCode="_(&quot;R$ &quot;* #,##0.00_);_(&quot;R$ &quot;* \(#,##0.00\);_(&quot;R$ &quot;* &quot;-&quot;??_);_(@_)"/>
    <numFmt numFmtId="166" formatCode="_-* #,##0_-;\-* #,##0_-;_-* &quot;-&quot;??_-;_-@_-"/>
    <numFmt numFmtId="167" formatCode="#,##0.000"/>
    <numFmt numFmtId="168" formatCode="_(* #,##0_);_(* \(#,##0\);_(* &quot;-&quot;??_);_(@_)"/>
    <numFmt numFmtId="169" formatCode="_(&quot;R$&quot;* #,##0.00_);_(&quot;R$&quot;* \(#,##0.00\);_(&quot;R$&quot;* &quot;-&quot;??_);_(@_)"/>
    <numFmt numFmtId="170" formatCode="_-* #,##0.000_-;\-* #,##0.000_-;_-* &quot;-&quot;??_-;_-@_-"/>
  </numFmts>
  <fonts count="80">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font>
    <font>
      <sz val="12"/>
      <color theme="1"/>
      <name val="Times New Roman"/>
      <family val="1"/>
    </font>
    <font>
      <b/>
      <sz val="12"/>
      <color theme="1"/>
      <name val="Times New Roman"/>
      <family val="1"/>
    </font>
    <font>
      <sz val="10"/>
      <name val="Arial"/>
      <family val="2"/>
    </font>
    <font>
      <b/>
      <sz val="12"/>
      <name val="Times New Roman"/>
      <family val="1"/>
    </font>
    <font>
      <sz val="12"/>
      <color theme="1"/>
      <name val="Calibri"/>
      <family val="2"/>
      <scheme val="minor"/>
    </font>
    <font>
      <u/>
      <sz val="10"/>
      <name val="Calibri Light"/>
      <family val="2"/>
    </font>
    <font>
      <sz val="8"/>
      <name val="Arial"/>
      <family val="2"/>
    </font>
    <font>
      <sz val="10"/>
      <color indexed="8"/>
      <name val="Arial Narrow"/>
      <family val="2"/>
    </font>
    <font>
      <b/>
      <sz val="10"/>
      <color indexed="8"/>
      <name val="Arial Narrow"/>
      <family val="2"/>
    </font>
    <font>
      <sz val="10"/>
      <name val="Arial Narrow"/>
      <family val="2"/>
    </font>
    <font>
      <b/>
      <sz val="10"/>
      <name val="Arial Narrow"/>
      <family val="2"/>
    </font>
    <font>
      <sz val="10"/>
      <color theme="1"/>
      <name val="Arial Narrow"/>
      <family val="2"/>
    </font>
    <font>
      <b/>
      <sz val="10"/>
      <color rgb="FFFF0000"/>
      <name val="Arial Narrow"/>
      <family val="2"/>
    </font>
    <font>
      <sz val="9"/>
      <name val="Arial Narrow"/>
      <family val="2"/>
    </font>
    <font>
      <sz val="10"/>
      <color rgb="FFFF0000"/>
      <name val="Arial Narrow"/>
      <family val="2"/>
    </font>
    <font>
      <b/>
      <u/>
      <sz val="10"/>
      <color indexed="8"/>
      <name val="Arial Narrow"/>
      <family val="2"/>
    </font>
    <font>
      <b/>
      <sz val="10"/>
      <color indexed="8"/>
      <name val="Verdana"/>
      <family val="2"/>
    </font>
    <font>
      <sz val="10"/>
      <name val="Times New Roman"/>
      <family val="1"/>
    </font>
    <font>
      <sz val="12"/>
      <name val="Times New Roman"/>
      <family val="1"/>
    </font>
    <font>
      <b/>
      <sz val="12"/>
      <color indexed="8"/>
      <name val="Times New Roman"/>
      <family val="1"/>
    </font>
    <font>
      <sz val="8"/>
      <color indexed="8"/>
      <name val="Arial Narrow"/>
      <family val="2"/>
    </font>
    <font>
      <b/>
      <sz val="10"/>
      <color theme="1"/>
      <name val="Arial Narrow"/>
      <family val="2"/>
    </font>
    <font>
      <b/>
      <u/>
      <sz val="10"/>
      <name val="Arial Narrow"/>
      <family val="2"/>
    </font>
    <font>
      <sz val="11"/>
      <name val="Calibri"/>
      <family val="2"/>
      <scheme val="minor"/>
    </font>
    <font>
      <b/>
      <sz val="8"/>
      <name val="Arial Narrow"/>
      <family val="2"/>
    </font>
    <font>
      <sz val="8"/>
      <name val="Arial Narrow"/>
      <family val="2"/>
    </font>
    <font>
      <b/>
      <sz val="9"/>
      <name val="Arial Narrow"/>
      <family val="2"/>
    </font>
    <font>
      <sz val="10"/>
      <name val="Calibri"/>
      <family val="2"/>
      <scheme val="minor"/>
    </font>
    <font>
      <b/>
      <sz val="11"/>
      <name val="Calibri"/>
      <family val="2"/>
      <scheme val="minor"/>
    </font>
    <font>
      <sz val="8"/>
      <name val="Calibri"/>
      <family val="2"/>
      <scheme val="minor"/>
    </font>
    <font>
      <sz val="8"/>
      <color theme="1"/>
      <name val="Bookman Old Style"/>
      <family val="1"/>
    </font>
    <font>
      <strike/>
      <sz val="10"/>
      <name val="Arial Narrow"/>
      <family val="2"/>
    </font>
    <font>
      <b/>
      <u/>
      <sz val="10"/>
      <name val="Verdana"/>
      <family val="2"/>
    </font>
    <font>
      <b/>
      <sz val="12"/>
      <color theme="1"/>
      <name val="Calibri"/>
      <family val="2"/>
      <scheme val="minor"/>
    </font>
    <font>
      <b/>
      <sz val="12"/>
      <color indexed="8"/>
      <name val="Arial Narrow"/>
      <family val="2"/>
    </font>
    <font>
      <sz val="11"/>
      <color rgb="FFFF0000"/>
      <name val="Calibri"/>
      <family val="2"/>
      <scheme val="minor"/>
    </font>
    <font>
      <sz val="12"/>
      <color rgb="FFFF0000"/>
      <name val="Calibri"/>
      <family val="2"/>
      <scheme val="minor"/>
    </font>
    <font>
      <sz val="12"/>
      <color rgb="FFFF0000"/>
      <name val="Arial Narrow"/>
      <family val="2"/>
    </font>
    <font>
      <b/>
      <sz val="13"/>
      <color indexed="54"/>
      <name val="Calibri"/>
      <family val="2"/>
    </font>
    <font>
      <u/>
      <sz val="11"/>
      <color theme="10"/>
      <name val="Calibri"/>
      <family val="2"/>
      <scheme val="minor"/>
    </font>
    <font>
      <u/>
      <sz val="10"/>
      <color indexed="12"/>
      <name val="Arial"/>
      <family val="2"/>
    </font>
    <font>
      <u/>
      <sz val="11"/>
      <color theme="10"/>
      <name val="Calibri"/>
      <family val="2"/>
    </font>
    <font>
      <sz val="11"/>
      <color theme="1"/>
      <name val="Arial1"/>
    </font>
    <font>
      <sz val="6"/>
      <color indexed="8"/>
      <name val="Courier New"/>
      <family val="2"/>
    </font>
    <font>
      <sz val="10"/>
      <color rgb="FF000000"/>
      <name val="Times New Roman"/>
      <family val="1"/>
    </font>
    <font>
      <b/>
      <sz val="18"/>
      <color indexed="56"/>
      <name val="Cambria"/>
      <family val="2"/>
    </font>
    <font>
      <b/>
      <sz val="15"/>
      <color indexed="56"/>
      <name val="Calibri"/>
      <family val="2"/>
    </font>
    <font>
      <b/>
      <sz val="15"/>
      <color indexed="62"/>
      <name val="Calibri"/>
      <family val="2"/>
    </font>
    <font>
      <b/>
      <sz val="11"/>
      <color indexed="8"/>
      <name val="Calibri"/>
      <family val="2"/>
    </font>
    <font>
      <b/>
      <sz val="14"/>
      <name val="Arial Narrow"/>
      <family val="2"/>
    </font>
    <font>
      <b/>
      <sz val="12"/>
      <color theme="1"/>
      <name val="Arial"/>
      <family val="2"/>
    </font>
    <font>
      <sz val="10"/>
      <color rgb="FF000000"/>
      <name val="Arial"/>
      <family val="2"/>
    </font>
    <font>
      <b/>
      <sz val="10"/>
      <name val="Arial"/>
      <family val="2"/>
    </font>
    <font>
      <b/>
      <sz val="7"/>
      <name val="Arial"/>
      <family val="2"/>
    </font>
    <font>
      <sz val="7"/>
      <color rgb="FF000000"/>
      <name val="Arial"/>
      <family val="2"/>
    </font>
    <font>
      <b/>
      <sz val="8"/>
      <name val="Arial"/>
      <family val="2"/>
    </font>
    <font>
      <sz val="7"/>
      <name val="Arial"/>
      <family val="2"/>
    </font>
    <font>
      <sz val="8"/>
      <color rgb="FF000000"/>
      <name val="Arial"/>
      <family val="2"/>
    </font>
    <font>
      <b/>
      <sz val="8"/>
      <color rgb="FF000000"/>
      <name val="Arial"/>
      <family val="2"/>
    </font>
    <font>
      <b/>
      <sz val="10"/>
      <color rgb="FF000000"/>
      <name val="Arial"/>
      <family val="2"/>
    </font>
    <font>
      <b/>
      <sz val="12"/>
      <color rgb="FF000000"/>
      <name val="Arial"/>
      <family val="2"/>
    </font>
    <font>
      <b/>
      <sz val="7"/>
      <color rgb="FF000000"/>
      <name val="Arial"/>
      <family val="2"/>
    </font>
    <font>
      <sz val="8"/>
      <color theme="1"/>
      <name val="Arial"/>
      <family val="2"/>
    </font>
    <font>
      <sz val="11"/>
      <color theme="1"/>
      <name val="Arial"/>
      <family val="2"/>
    </font>
    <font>
      <b/>
      <sz val="18"/>
      <color theme="1"/>
      <name val="Calibri"/>
      <family val="2"/>
      <scheme val="minor"/>
    </font>
    <font>
      <b/>
      <sz val="20"/>
      <name val="Arial Narrow"/>
      <family val="2"/>
    </font>
    <font>
      <sz val="20"/>
      <color theme="1"/>
      <name val="Calibri"/>
      <family val="2"/>
      <scheme val="minor"/>
    </font>
    <font>
      <b/>
      <sz val="14"/>
      <color rgb="FF000000"/>
      <name val="Arial"/>
      <family val="2"/>
    </font>
    <font>
      <b/>
      <u/>
      <sz val="16"/>
      <name val="Arial"/>
      <family val="2"/>
    </font>
    <font>
      <sz val="16"/>
      <name val="Arial"/>
      <family val="2"/>
    </font>
    <font>
      <sz val="10"/>
      <color theme="1"/>
      <name val="Arial"/>
      <family val="2"/>
    </font>
    <font>
      <sz val="16"/>
      <color theme="1"/>
      <name val="Arial"/>
      <family val="2"/>
    </font>
    <font>
      <b/>
      <sz val="16"/>
      <name val="Times New Roman"/>
      <family val="1"/>
    </font>
    <font>
      <b/>
      <sz val="10"/>
      <color theme="1"/>
      <name val="Arial"/>
      <family val="2"/>
    </font>
    <font>
      <sz val="10"/>
      <color theme="1"/>
      <name val="Times New Roman"/>
      <family val="1"/>
    </font>
    <font>
      <b/>
      <sz val="20"/>
      <name val="Arial"/>
      <family val="2"/>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D9D9D9"/>
        <bgColor rgb="FFD9D9D9"/>
      </patternFill>
    </fill>
    <fill>
      <patternFill patternType="solid">
        <fgColor theme="7" tint="0.59999389629810485"/>
        <bgColor rgb="FFFFFF00"/>
      </patternFill>
    </fill>
    <fill>
      <patternFill patternType="solid">
        <fgColor theme="7" tint="0.59999389629810485"/>
        <bgColor rgb="FFD9D9D9"/>
      </patternFill>
    </fill>
    <fill>
      <patternFill patternType="solid">
        <fgColor theme="8" tint="0.59999389629810485"/>
        <bgColor rgb="FFD9D9D9"/>
      </patternFill>
    </fill>
    <fill>
      <patternFill patternType="solid">
        <fgColor theme="0"/>
        <bgColor rgb="FFFFFF99"/>
      </patternFill>
    </fill>
    <fill>
      <patternFill patternType="solid">
        <fgColor theme="0"/>
        <bgColor rgb="FFFFFFCC"/>
      </patternFill>
    </fill>
    <fill>
      <patternFill patternType="solid">
        <fgColor theme="0"/>
        <bgColor rgb="FFFFFFFF"/>
      </patternFill>
    </fill>
    <fill>
      <patternFill patternType="solid">
        <fgColor theme="0"/>
        <bgColor rgb="FFCCCCFF"/>
      </patternFill>
    </fill>
    <fill>
      <patternFill patternType="solid">
        <fgColor theme="0"/>
        <bgColor rgb="FFFFCC99"/>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bottom style="thick">
        <color indexed="44"/>
      </bottom>
      <diagonal/>
    </border>
    <border>
      <left/>
      <right/>
      <top/>
      <bottom style="thick">
        <color indexed="62"/>
      </bottom>
      <diagonal/>
    </border>
    <border>
      <left/>
      <right/>
      <top/>
      <bottom style="thin">
        <color indexed="62"/>
      </bottom>
      <diagonal/>
    </border>
    <border>
      <left/>
      <right/>
      <top/>
      <bottom style="thin">
        <color indexed="49"/>
      </bottom>
      <diagonal/>
    </border>
    <border>
      <left/>
      <right/>
      <top style="thin">
        <color indexed="49"/>
      </top>
      <bottom style="double">
        <color indexed="49"/>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s>
  <cellStyleXfs count="158">
    <xf numFmtId="0" fontId="0" fillId="0" borderId="0"/>
    <xf numFmtId="43" fontId="1" fillId="0" borderId="0" applyFont="0" applyFill="0" applyBorder="0" applyAlignment="0" applyProtection="0"/>
    <xf numFmtId="164" fontId="3" fillId="0" borderId="0" applyFont="0" applyFill="0" applyBorder="0" applyAlignment="0" applyProtection="0"/>
    <xf numFmtId="9" fontId="1" fillId="0" borderId="0" applyFont="0" applyFill="0" applyBorder="0" applyAlignment="0" applyProtection="0"/>
    <xf numFmtId="0" fontId="6" fillId="0" borderId="0"/>
    <xf numFmtId="165" fontId="6"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0" fontId="3" fillId="0" borderId="0"/>
    <xf numFmtId="0" fontId="42" fillId="0" borderId="55" applyNumberFormat="0" applyFill="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165" fontId="6" fillId="0" borderId="0" applyFont="0" applyFill="0" applyBorder="0" applyAlignment="0" applyProtection="0"/>
    <xf numFmtId="0" fontId="6"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5" fontId="6" fillId="0" borderId="0" applyFont="0" applyFill="0" applyBorder="0" applyAlignment="0" applyProtection="0"/>
    <xf numFmtId="169" fontId="6" fillId="0" borderId="0" applyFont="0" applyFill="0" applyBorder="0" applyAlignment="0" applyProtection="0"/>
    <xf numFmtId="165" fontId="6" fillId="0" borderId="0" applyFont="0" applyFill="0" applyBorder="0" applyAlignment="0" applyProtection="0"/>
    <xf numFmtId="0" fontId="6" fillId="0" borderId="0" applyFont="0" applyFill="0" applyBorder="0" applyAlignment="0" applyProtection="0"/>
    <xf numFmtId="44" fontId="1" fillId="0" borderId="0" applyFont="0" applyFill="0" applyBorder="0" applyAlignment="0" applyProtection="0"/>
    <xf numFmtId="0" fontId="6" fillId="0" borderId="0" applyFont="0" applyFill="0" applyBorder="0" applyAlignment="0" applyProtection="0"/>
    <xf numFmtId="44" fontId="1"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44" fontId="1" fillId="0" borderId="0" applyFont="0" applyFill="0" applyBorder="0" applyAlignment="0" applyProtection="0"/>
    <xf numFmtId="0" fontId="6"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5" fontId="6"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6" fillId="0" borderId="0" applyFont="0" applyFill="0" applyBorder="0" applyAlignment="0" applyProtection="0"/>
    <xf numFmtId="0" fontId="47" fillId="0" borderId="0" applyNumberFormat="0" applyFill="0" applyBorder="0" applyProtection="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6" fillId="0" borderId="0"/>
    <xf numFmtId="0" fontId="1" fillId="0" borderId="0"/>
    <xf numFmtId="0" fontId="6"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9" fontId="3" fillId="0" borderId="0" applyFont="0" applyFill="0" applyBorder="0" applyAlignment="0" applyProtection="0"/>
    <xf numFmtId="9" fontId="1" fillId="0" borderId="0" applyFont="0" applyFill="0" applyBorder="0" applyAlignment="0" applyProtection="0"/>
    <xf numFmtId="9" fontId="6"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 fillId="0" borderId="0" applyFill="0" applyBorder="0" applyAlignment="0" applyProtection="0"/>
    <xf numFmtId="164" fontId="3"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6" fillId="0" borderId="0" applyFont="0" applyFill="0" applyBorder="0" applyAlignment="0" applyProtection="0"/>
    <xf numFmtId="43" fontId="6"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0"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49" fillId="0" borderId="0" applyNumberFormat="0" applyFill="0" applyBorder="0" applyAlignment="0" applyProtection="0"/>
    <xf numFmtId="0" fontId="50" fillId="0" borderId="56" applyNumberFormat="0" applyFill="0" applyAlignment="0" applyProtection="0"/>
    <xf numFmtId="0" fontId="50" fillId="0" borderId="57" applyNumberFormat="0" applyFill="0" applyAlignment="0" applyProtection="0"/>
    <xf numFmtId="0" fontId="50" fillId="0" borderId="57" applyNumberFormat="0" applyFill="0" applyAlignment="0" applyProtection="0"/>
    <xf numFmtId="0" fontId="51" fillId="0" borderId="58" applyNumberFormat="0" applyFill="0" applyAlignment="0" applyProtection="0"/>
    <xf numFmtId="0" fontId="51" fillId="0" borderId="58" applyNumberFormat="0" applyFill="0" applyAlignment="0" applyProtection="0"/>
    <xf numFmtId="0" fontId="52" fillId="0" borderId="59" applyNumberFormat="0" applyFill="0" applyAlignment="0" applyProtection="0"/>
    <xf numFmtId="43" fontId="6" fillId="0" borderId="0" applyFont="0" applyFill="0" applyBorder="0" applyAlignment="0" applyProtection="0"/>
    <xf numFmtId="43"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3" fillId="0" borderId="0" applyFont="0" applyFill="0" applyBorder="0" applyAlignment="0" applyProtection="0"/>
    <xf numFmtId="43" fontId="6" fillId="0" borderId="0" applyFill="0" applyBorder="0" applyAlignment="0" applyProtection="0"/>
    <xf numFmtId="165" fontId="3" fillId="0" borderId="0" applyFont="0" applyFill="0" applyBorder="0" applyAlignment="0" applyProtection="0"/>
    <xf numFmtId="0" fontId="3" fillId="0" borderId="0"/>
    <xf numFmtId="9" fontId="6" fillId="0" borderId="0" applyFill="0" applyBorder="0" applyAlignment="0" applyProtection="0"/>
    <xf numFmtId="0" fontId="55" fillId="0" borderId="0"/>
    <xf numFmtId="44" fontId="55"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7" fillId="0" borderId="0"/>
  </cellStyleXfs>
  <cellXfs count="837">
    <xf numFmtId="0" fontId="0" fillId="0" borderId="0" xfId="0"/>
    <xf numFmtId="0" fontId="7" fillId="0" borderId="1" xfId="4" applyFont="1" applyBorder="1" applyAlignment="1">
      <alignment horizontal="center" vertical="center"/>
    </xf>
    <xf numFmtId="0" fontId="7" fillId="0" borderId="1" xfId="4" applyFont="1" applyBorder="1" applyAlignment="1">
      <alignment horizontal="center" vertical="center" wrapText="1"/>
    </xf>
    <xf numFmtId="0" fontId="8" fillId="0" borderId="0" xfId="0" applyFont="1"/>
    <xf numFmtId="0" fontId="4" fillId="0" borderId="0" xfId="0" applyFont="1" applyBorder="1" applyAlignment="1">
      <alignment horizontal="center"/>
    </xf>
    <xf numFmtId="0" fontId="4" fillId="0" borderId="0" xfId="0" applyFont="1" applyBorder="1" applyAlignment="1">
      <alignment horizontal="left"/>
    </xf>
    <xf numFmtId="43" fontId="4" fillId="0" borderId="0" xfId="0" applyNumberFormat="1" applyFont="1" applyBorder="1"/>
    <xf numFmtId="43" fontId="0" fillId="0" borderId="0" xfId="1" applyFont="1"/>
    <xf numFmtId="0" fontId="0" fillId="0" borderId="0" xfId="0" applyAlignment="1">
      <alignment vertical="center"/>
    </xf>
    <xf numFmtId="0" fontId="4" fillId="0" borderId="1" xfId="0" applyFont="1" applyBorder="1" applyAlignment="1">
      <alignment horizontal="left" vertical="center"/>
    </xf>
    <xf numFmtId="43" fontId="4" fillId="0" borderId="1" xfId="0" applyNumberFormat="1" applyFont="1" applyBorder="1" applyAlignment="1">
      <alignment vertical="center"/>
    </xf>
    <xf numFmtId="0" fontId="4" fillId="0" borderId="1" xfId="0" applyFont="1" applyBorder="1" applyAlignment="1">
      <alignment horizontal="left" vertical="center" wrapText="1"/>
    </xf>
    <xf numFmtId="43" fontId="4" fillId="0" borderId="1" xfId="1" applyFont="1" applyBorder="1" applyAlignment="1">
      <alignment horizontal="left" vertical="center" wrapText="1"/>
    </xf>
    <xf numFmtId="0" fontId="4" fillId="0" borderId="1" xfId="0" applyFont="1" applyBorder="1" applyAlignment="1">
      <alignment horizontal="center" vertical="center" wrapText="1"/>
    </xf>
    <xf numFmtId="9" fontId="4" fillId="0" borderId="1" xfId="1" applyNumberFormat="1" applyFont="1" applyBorder="1" applyAlignment="1">
      <alignment horizontal="center" vertical="center" wrapText="1"/>
    </xf>
    <xf numFmtId="0" fontId="7" fillId="0" borderId="1" xfId="4" applyFont="1" applyFill="1" applyBorder="1" applyAlignment="1">
      <alignment horizontal="center" vertical="center" wrapText="1"/>
    </xf>
    <xf numFmtId="0" fontId="7" fillId="0" borderId="2" xfId="4" applyFont="1" applyFill="1" applyBorder="1" applyAlignment="1">
      <alignment horizontal="center" vertical="center" wrapText="1"/>
    </xf>
    <xf numFmtId="43" fontId="5" fillId="0" borderId="1" xfId="0" applyNumberFormat="1" applyFont="1" applyBorder="1" applyAlignment="1">
      <alignment horizontal="left" vertical="center" wrapText="1"/>
    </xf>
    <xf numFmtId="43" fontId="4" fillId="0" borderId="2" xfId="0" applyNumberFormat="1" applyFont="1" applyBorder="1" applyAlignment="1">
      <alignment vertical="center"/>
    </xf>
    <xf numFmtId="0" fontId="11" fillId="3" borderId="0" xfId="0" applyFont="1" applyFill="1"/>
    <xf numFmtId="4" fontId="11" fillId="3" borderId="0" xfId="0" applyNumberFormat="1" applyFont="1" applyFill="1" applyAlignment="1">
      <alignment horizontal="center"/>
    </xf>
    <xf numFmtId="0" fontId="11" fillId="3" borderId="0" xfId="0" applyFont="1" applyFill="1" applyAlignment="1">
      <alignment horizontal="center"/>
    </xf>
    <xf numFmtId="2" fontId="11" fillId="3" borderId="0" xfId="0" applyNumberFormat="1" applyFont="1" applyFill="1" applyAlignment="1">
      <alignment horizontal="center"/>
    </xf>
    <xf numFmtId="2" fontId="16" fillId="3" borderId="0" xfId="0" applyNumberFormat="1" applyFont="1" applyFill="1" applyAlignment="1">
      <alignment horizontal="center"/>
    </xf>
    <xf numFmtId="0" fontId="13" fillId="3" borderId="1" xfId="0" applyFont="1" applyFill="1" applyBorder="1" applyAlignment="1">
      <alignment horizontal="center"/>
    </xf>
    <xf numFmtId="4" fontId="14" fillId="3" borderId="1" xfId="0" applyNumberFormat="1" applyFont="1" applyFill="1" applyBorder="1" applyAlignment="1">
      <alignment horizontal="center"/>
    </xf>
    <xf numFmtId="4" fontId="18" fillId="3" borderId="0" xfId="0" applyNumberFormat="1" applyFont="1" applyFill="1"/>
    <xf numFmtId="10" fontId="11" fillId="3" borderId="0" xfId="0" applyNumberFormat="1" applyFont="1" applyFill="1"/>
    <xf numFmtId="0" fontId="18" fillId="3" borderId="0" xfId="0" applyFont="1" applyFill="1"/>
    <xf numFmtId="4" fontId="11" fillId="3" borderId="0" xfId="0" applyNumberFormat="1" applyFont="1" applyFill="1"/>
    <xf numFmtId="0" fontId="11" fillId="3" borderId="0" xfId="0" applyFont="1" applyFill="1" applyAlignment="1"/>
    <xf numFmtId="10" fontId="13" fillId="0" borderId="1" xfId="0" applyNumberFormat="1" applyFont="1" applyFill="1" applyBorder="1" applyAlignment="1">
      <alignment horizontal="center" vertical="center"/>
    </xf>
    <xf numFmtId="165" fontId="7" fillId="0" borderId="1" xfId="5" applyFont="1" applyFill="1" applyBorder="1" applyAlignment="1">
      <alignment horizontal="center" vertical="center" wrapText="1"/>
    </xf>
    <xf numFmtId="0" fontId="4" fillId="0" borderId="1" xfId="0" applyFont="1" applyBorder="1" applyAlignment="1">
      <alignment horizontal="center"/>
    </xf>
    <xf numFmtId="0" fontId="22" fillId="2" borderId="0" xfId="0" applyFont="1" applyFill="1" applyAlignment="1">
      <alignment horizontal="left" vertical="center"/>
    </xf>
    <xf numFmtId="0" fontId="24" fillId="3" borderId="0" xfId="0" applyFont="1" applyFill="1" applyAlignment="1">
      <alignment horizontal="right"/>
    </xf>
    <xf numFmtId="4" fontId="11" fillId="3" borderId="0" xfId="0" applyNumberFormat="1" applyFont="1" applyFill="1" applyAlignment="1">
      <alignment horizontal="center" vertical="center"/>
    </xf>
    <xf numFmtId="0" fontId="11" fillId="3" borderId="0" xfId="0" applyFont="1" applyFill="1" applyAlignment="1">
      <alignment vertical="center"/>
    </xf>
    <xf numFmtId="0" fontId="11" fillId="3" borderId="0" xfId="0" applyFont="1" applyFill="1" applyAlignment="1">
      <alignment horizontal="right" vertical="center"/>
    </xf>
    <xf numFmtId="0" fontId="11" fillId="3" borderId="0" xfId="0" applyFont="1" applyFill="1" applyAlignment="1">
      <alignment horizontal="center" vertical="center"/>
    </xf>
    <xf numFmtId="10" fontId="11" fillId="3" borderId="0" xfId="0" applyNumberFormat="1" applyFont="1" applyFill="1" applyAlignment="1">
      <alignment horizontal="center" vertical="center"/>
    </xf>
    <xf numFmtId="10" fontId="11" fillId="3" borderId="0" xfId="0" applyNumberFormat="1" applyFont="1" applyFill="1" applyAlignment="1">
      <alignment vertical="center"/>
    </xf>
    <xf numFmtId="2" fontId="11" fillId="3" borderId="0" xfId="0" applyNumberFormat="1" applyFont="1" applyFill="1" applyAlignment="1">
      <alignment horizontal="center" vertical="center"/>
    </xf>
    <xf numFmtId="2" fontId="11" fillId="3" borderId="0" xfId="0" applyNumberFormat="1" applyFont="1" applyFill="1" applyAlignment="1">
      <alignment vertical="center"/>
    </xf>
    <xf numFmtId="49" fontId="11" fillId="3" borderId="0" xfId="0" applyNumberFormat="1" applyFont="1" applyFill="1"/>
    <xf numFmtId="49" fontId="12" fillId="4" borderId="49" xfId="0" applyNumberFormat="1" applyFont="1" applyFill="1" applyBorder="1" applyAlignment="1">
      <alignment horizontal="center" vertical="center"/>
    </xf>
    <xf numFmtId="49" fontId="12" fillId="4" borderId="48" xfId="0" applyNumberFormat="1" applyFont="1" applyFill="1" applyBorder="1" applyAlignment="1">
      <alignment horizontal="center" vertical="center"/>
    </xf>
    <xf numFmtId="49" fontId="12" fillId="3" borderId="47" xfId="0" applyNumberFormat="1" applyFont="1" applyFill="1" applyBorder="1" applyAlignment="1">
      <alignment horizontal="center" vertical="center"/>
    </xf>
    <xf numFmtId="49" fontId="25" fillId="3" borderId="46" xfId="0" applyNumberFormat="1" applyFont="1" applyFill="1" applyBorder="1" applyAlignment="1">
      <alignment horizontal="center" vertical="center" wrapText="1"/>
    </xf>
    <xf numFmtId="0" fontId="12" fillId="4" borderId="31" xfId="0" applyFont="1" applyFill="1" applyBorder="1" applyAlignment="1">
      <alignment vertical="center"/>
    </xf>
    <xf numFmtId="0" fontId="12" fillId="4" borderId="28" xfId="0" applyFont="1" applyFill="1" applyBorder="1" applyAlignment="1">
      <alignment vertical="center"/>
    </xf>
    <xf numFmtId="0" fontId="12" fillId="4" borderId="30" xfId="0" applyFont="1" applyFill="1" applyBorder="1" applyAlignment="1">
      <alignment vertical="center"/>
    </xf>
    <xf numFmtId="0" fontId="12" fillId="4" borderId="29" xfId="0" applyFont="1" applyFill="1" applyBorder="1" applyAlignment="1">
      <alignment vertical="center"/>
    </xf>
    <xf numFmtId="0" fontId="12" fillId="4" borderId="27" xfId="0" applyFont="1" applyFill="1" applyBorder="1" applyAlignment="1">
      <alignment vertical="center"/>
    </xf>
    <xf numFmtId="0" fontId="19" fillId="3" borderId="26" xfId="0" applyFont="1" applyFill="1" applyBorder="1" applyAlignment="1">
      <alignment vertical="center"/>
    </xf>
    <xf numFmtId="4" fontId="13" fillId="0" borderId="0" xfId="0" applyNumberFormat="1" applyFont="1" applyFill="1" applyBorder="1" applyAlignment="1">
      <alignment horizontal="center" vertical="center"/>
    </xf>
    <xf numFmtId="0" fontId="13" fillId="0" borderId="0" xfId="0" applyFont="1" applyFill="1" applyBorder="1" applyAlignment="1">
      <alignment vertical="center"/>
    </xf>
    <xf numFmtId="0" fontId="13" fillId="0" borderId="0" xfId="0" applyFont="1" applyFill="1" applyAlignment="1">
      <alignment vertical="center"/>
    </xf>
    <xf numFmtId="0" fontId="18" fillId="3" borderId="0" xfId="0" applyFont="1" applyFill="1" applyAlignment="1">
      <alignment horizontal="right"/>
    </xf>
    <xf numFmtId="4" fontId="14" fillId="0" borderId="1" xfId="0" applyNumberFormat="1" applyFont="1" applyFill="1" applyBorder="1" applyAlignment="1">
      <alignment horizontal="center" vertical="center"/>
    </xf>
    <xf numFmtId="4" fontId="13" fillId="0" borderId="0" xfId="0" applyNumberFormat="1" applyFont="1" applyFill="1" applyAlignment="1">
      <alignment horizontal="center" vertical="center"/>
    </xf>
    <xf numFmtId="0" fontId="29" fillId="0" borderId="0" xfId="0" applyFont="1" applyFill="1" applyBorder="1" applyAlignment="1">
      <alignment vertical="center"/>
    </xf>
    <xf numFmtId="0" fontId="13" fillId="0" borderId="1" xfId="0" applyFont="1" applyFill="1" applyBorder="1" applyAlignment="1">
      <alignment horizontal="right" vertical="center"/>
    </xf>
    <xf numFmtId="0" fontId="30" fillId="0" borderId="0" xfId="0" applyFont="1" applyFill="1" applyBorder="1" applyAlignment="1">
      <alignment vertical="center"/>
    </xf>
    <xf numFmtId="0" fontId="13" fillId="0" borderId="1" xfId="0" applyFont="1" applyFill="1" applyBorder="1" applyAlignment="1">
      <alignment vertical="center"/>
    </xf>
    <xf numFmtId="10" fontId="14" fillId="0" borderId="1" xfId="0" applyNumberFormat="1" applyFont="1" applyFill="1" applyBorder="1" applyAlignment="1">
      <alignment horizontal="center" vertical="center"/>
    </xf>
    <xf numFmtId="167" fontId="13" fillId="0" borderId="0" xfId="0" applyNumberFormat="1" applyFont="1" applyFill="1" applyAlignment="1">
      <alignment horizontal="center" vertical="center"/>
    </xf>
    <xf numFmtId="4" fontId="14" fillId="0" borderId="0" xfId="0" applyNumberFormat="1" applyFont="1" applyFill="1" applyBorder="1" applyAlignment="1">
      <alignment horizontal="center" vertical="center"/>
    </xf>
    <xf numFmtId="0" fontId="13" fillId="0" borderId="2" xfId="0" applyFont="1" applyFill="1" applyBorder="1" applyAlignment="1">
      <alignment horizontal="center" vertical="center"/>
    </xf>
    <xf numFmtId="0" fontId="11" fillId="0" borderId="0" xfId="0" applyFont="1" applyFill="1"/>
    <xf numFmtId="0" fontId="18" fillId="0" borderId="0" xfId="0" applyFont="1" applyFill="1"/>
    <xf numFmtId="165" fontId="13" fillId="0" borderId="4" xfId="6" applyFont="1" applyFill="1" applyBorder="1" applyAlignment="1">
      <alignment horizontal="right" vertical="center"/>
    </xf>
    <xf numFmtId="168" fontId="13" fillId="0" borderId="3" xfId="7" applyNumberFormat="1" applyFont="1" applyFill="1" applyBorder="1" applyAlignment="1">
      <alignment horizontal="right" vertical="center"/>
    </xf>
    <xf numFmtId="44" fontId="34" fillId="0" borderId="1" xfId="8" applyFont="1" applyFill="1" applyBorder="1"/>
    <xf numFmtId="165" fontId="13" fillId="0" borderId="1" xfId="6" applyFont="1" applyFill="1" applyBorder="1" applyAlignment="1">
      <alignment vertical="center"/>
    </xf>
    <xf numFmtId="0" fontId="13" fillId="0" borderId="1" xfId="7" applyNumberFormat="1" applyFont="1" applyFill="1" applyBorder="1" applyAlignment="1">
      <alignment horizontal="center" vertical="center"/>
    </xf>
    <xf numFmtId="0" fontId="11" fillId="0" borderId="0" xfId="0" applyFont="1" applyFill="1" applyAlignment="1">
      <alignment wrapText="1"/>
    </xf>
    <xf numFmtId="10" fontId="13" fillId="0" borderId="0" xfId="0" applyNumberFormat="1" applyFont="1" applyFill="1" applyBorder="1" applyAlignment="1">
      <alignment horizontal="center" vertical="center"/>
    </xf>
    <xf numFmtId="0" fontId="30" fillId="0" borderId="0" xfId="0" applyFont="1" applyFill="1" applyBorder="1" applyAlignment="1">
      <alignment horizontal="left" vertical="center"/>
    </xf>
    <xf numFmtId="0" fontId="14" fillId="0" borderId="0" xfId="0" applyFont="1" applyFill="1" applyBorder="1" applyAlignment="1">
      <alignment horizontal="left" vertical="center"/>
    </xf>
    <xf numFmtId="2" fontId="13" fillId="0" borderId="1" xfId="0" applyNumberFormat="1" applyFont="1" applyFill="1" applyBorder="1" applyAlignment="1">
      <alignment horizontal="center" vertical="center"/>
    </xf>
    <xf numFmtId="9" fontId="13" fillId="0" borderId="1" xfId="0" applyNumberFormat="1" applyFont="1" applyFill="1" applyBorder="1" applyAlignment="1">
      <alignment horizontal="center" vertical="center"/>
    </xf>
    <xf numFmtId="0" fontId="13" fillId="0" borderId="0" xfId="0" applyFont="1" applyFill="1" applyBorder="1" applyAlignment="1">
      <alignment horizontal="left" vertical="center"/>
    </xf>
    <xf numFmtId="0" fontId="14" fillId="0" borderId="0"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xf>
    <xf numFmtId="0" fontId="13" fillId="0" borderId="52" xfId="0" applyFont="1" applyFill="1" applyBorder="1" applyAlignment="1">
      <alignment horizontal="center" vertical="center"/>
    </xf>
    <xf numFmtId="4" fontId="14" fillId="0" borderId="54" xfId="0" applyNumberFormat="1" applyFont="1" applyFill="1" applyBorder="1" applyAlignment="1">
      <alignment horizontal="center" vertical="center"/>
    </xf>
    <xf numFmtId="0" fontId="14" fillId="0" borderId="53" xfId="0" applyFont="1" applyFill="1" applyBorder="1" applyAlignment="1">
      <alignment horizontal="center" vertical="center"/>
    </xf>
    <xf numFmtId="0" fontId="14" fillId="0" borderId="4" xfId="0" applyFont="1" applyFill="1" applyBorder="1" applyAlignment="1">
      <alignment horizontal="left" vertical="center"/>
    </xf>
    <xf numFmtId="0" fontId="14" fillId="0" borderId="3" xfId="0" applyFont="1" applyFill="1" applyBorder="1" applyAlignment="1">
      <alignment horizontal="left" vertical="center"/>
    </xf>
    <xf numFmtId="0" fontId="14" fillId="0" borderId="2" xfId="0" applyFont="1" applyFill="1" applyBorder="1" applyAlignment="1">
      <alignment horizontal="left" vertical="center"/>
    </xf>
    <xf numFmtId="0" fontId="14" fillId="0" borderId="52" xfId="0" applyFont="1" applyFill="1" applyBorder="1" applyAlignment="1">
      <alignment horizontal="center" vertical="center"/>
    </xf>
    <xf numFmtId="0" fontId="13" fillId="0" borderId="25" xfId="0" applyFont="1" applyFill="1" applyBorder="1" applyAlignment="1">
      <alignment horizontal="left" vertical="center"/>
    </xf>
    <xf numFmtId="0" fontId="13" fillId="0" borderId="5" xfId="0" applyFont="1" applyFill="1" applyBorder="1" applyAlignment="1">
      <alignment horizontal="left" vertical="center"/>
    </xf>
    <xf numFmtId="0" fontId="14" fillId="0" borderId="1" xfId="0" applyNumberFormat="1" applyFont="1" applyFill="1" applyBorder="1" applyAlignment="1">
      <alignment horizontal="center" vertical="center"/>
    </xf>
    <xf numFmtId="0" fontId="13" fillId="0" borderId="4" xfId="0" applyNumberFormat="1" applyFont="1" applyFill="1" applyBorder="1" applyAlignment="1">
      <alignment horizontal="center" vertical="center" wrapText="1"/>
    </xf>
    <xf numFmtId="0" fontId="13" fillId="0" borderId="22" xfId="0" applyFont="1" applyFill="1" applyBorder="1" applyAlignment="1">
      <alignment horizontal="left" vertical="center"/>
    </xf>
    <xf numFmtId="0" fontId="36" fillId="0" borderId="0" xfId="0" applyFont="1" applyFill="1" applyAlignment="1">
      <alignment vertical="center"/>
    </xf>
    <xf numFmtId="4" fontId="14" fillId="3" borderId="0" xfId="0" applyNumberFormat="1" applyFont="1" applyFill="1" applyAlignment="1">
      <alignment horizontal="left" vertical="center"/>
    </xf>
    <xf numFmtId="0" fontId="14" fillId="0" borderId="1" xfId="0" applyFont="1" applyFill="1" applyBorder="1" applyAlignment="1">
      <alignment horizontal="center" vertical="center"/>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4" fillId="0" borderId="0" xfId="0" applyFont="1" applyFill="1" applyBorder="1" applyAlignment="1">
      <alignment horizontal="center" vertical="center"/>
    </xf>
    <xf numFmtId="0" fontId="13" fillId="0" borderId="4" xfId="0" applyFont="1" applyFill="1" applyBorder="1" applyAlignment="1">
      <alignment horizontal="left" vertical="center"/>
    </xf>
    <xf numFmtId="0" fontId="13" fillId="0" borderId="1" xfId="0" applyFont="1" applyFill="1" applyBorder="1" applyAlignment="1">
      <alignment horizontal="left" vertical="center"/>
    </xf>
    <xf numFmtId="0" fontId="14" fillId="0" borderId="0" xfId="0" applyFont="1" applyFill="1" applyBorder="1" applyAlignment="1">
      <alignment horizontal="center" vertical="center" wrapText="1"/>
    </xf>
    <xf numFmtId="4"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3" fillId="0" borderId="0" xfId="0" applyFont="1" applyFill="1" applyBorder="1" applyAlignment="1">
      <alignment horizontal="left" vertical="center" wrapText="1"/>
    </xf>
    <xf numFmtId="0" fontId="13"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0" xfId="0" applyFont="1" applyFill="1" applyBorder="1" applyAlignment="1">
      <alignment horizontal="center" vertical="center"/>
    </xf>
    <xf numFmtId="0" fontId="13" fillId="0" borderId="2" xfId="0" applyFont="1" applyFill="1" applyBorder="1" applyAlignment="1">
      <alignment horizontal="left" vertical="center"/>
    </xf>
    <xf numFmtId="0" fontId="13" fillId="0" borderId="21" xfId="0" applyFont="1" applyFill="1" applyBorder="1" applyAlignment="1">
      <alignment horizontal="left" vertical="center"/>
    </xf>
    <xf numFmtId="0" fontId="13" fillId="0" borderId="24" xfId="0" applyFont="1" applyFill="1" applyBorder="1" applyAlignment="1">
      <alignment horizontal="left" vertical="center"/>
    </xf>
    <xf numFmtId="4" fontId="13" fillId="0" borderId="1" xfId="0" applyNumberFormat="1" applyFont="1" applyFill="1" applyBorder="1" applyAlignment="1">
      <alignment horizontal="center" vertical="center"/>
    </xf>
    <xf numFmtId="0" fontId="13" fillId="0" borderId="3" xfId="0" applyFont="1" applyFill="1" applyBorder="1" applyAlignment="1">
      <alignment horizontal="left" vertical="center"/>
    </xf>
    <xf numFmtId="0" fontId="14" fillId="0" borderId="3" xfId="0" applyFont="1" applyFill="1" applyBorder="1" applyAlignment="1">
      <alignment horizontal="center" vertical="center"/>
    </xf>
    <xf numFmtId="0" fontId="13" fillId="0" borderId="0" xfId="0" applyFont="1" applyFill="1" applyBorder="1" applyAlignment="1">
      <alignment horizontal="left" vertical="center" wrapText="1"/>
    </xf>
    <xf numFmtId="0" fontId="14" fillId="0" borderId="0" xfId="0" applyFont="1" applyFill="1" applyBorder="1" applyAlignment="1">
      <alignment horizontal="center" vertical="center" wrapText="1"/>
    </xf>
    <xf numFmtId="0" fontId="13" fillId="0" borderId="1" xfId="0" applyFont="1" applyFill="1" applyBorder="1" applyAlignment="1">
      <alignment horizontal="left" vertical="center"/>
    </xf>
    <xf numFmtId="0" fontId="13" fillId="0" borderId="4" xfId="0" applyFont="1" applyFill="1" applyBorder="1" applyAlignment="1">
      <alignment horizontal="left" vertical="center"/>
    </xf>
    <xf numFmtId="0" fontId="13" fillId="0" borderId="0" xfId="0" applyFont="1" applyFill="1" applyBorder="1" applyAlignment="1">
      <alignment horizontal="center" vertical="center"/>
    </xf>
    <xf numFmtId="0" fontId="14" fillId="0" borderId="0" xfId="0" applyFont="1" applyFill="1" applyAlignment="1">
      <alignment horizontal="left" vertical="center"/>
    </xf>
    <xf numFmtId="0" fontId="13" fillId="0" borderId="2" xfId="0" applyFont="1" applyFill="1" applyBorder="1" applyAlignment="1">
      <alignment vertical="center"/>
    </xf>
    <xf numFmtId="0" fontId="13" fillId="0" borderId="3" xfId="0" applyFont="1" applyFill="1" applyBorder="1" applyAlignment="1">
      <alignment vertical="center"/>
    </xf>
    <xf numFmtId="0" fontId="13" fillId="0" borderId="4" xfId="0" applyFont="1" applyFill="1" applyBorder="1" applyAlignment="1">
      <alignment vertical="center"/>
    </xf>
    <xf numFmtId="0" fontId="14" fillId="0" borderId="4" xfId="0" applyFont="1" applyFill="1" applyBorder="1" applyAlignment="1">
      <alignment horizontal="center" vertical="center"/>
    </xf>
    <xf numFmtId="0" fontId="29" fillId="0" borderId="0" xfId="0" applyFont="1" applyFill="1" applyBorder="1" applyAlignment="1">
      <alignment horizontal="left" vertical="center"/>
    </xf>
    <xf numFmtId="0" fontId="14" fillId="0" borderId="0" xfId="0" applyFont="1" applyFill="1" applyAlignment="1">
      <alignment horizontal="center" vertical="center"/>
    </xf>
    <xf numFmtId="4" fontId="53" fillId="3" borderId="0" xfId="0" applyNumberFormat="1" applyFont="1" applyFill="1" applyAlignment="1">
      <alignment horizontal="left" vertical="center"/>
    </xf>
    <xf numFmtId="0" fontId="5" fillId="0" borderId="1" xfId="0" applyFont="1" applyBorder="1" applyAlignment="1">
      <alignment horizontal="center" vertical="center"/>
    </xf>
    <xf numFmtId="4" fontId="13" fillId="3" borderId="1" xfId="0" quotePrefix="1" applyNumberFormat="1" applyFont="1" applyFill="1" applyBorder="1" applyAlignment="1">
      <alignment horizontal="center" vertical="center"/>
    </xf>
    <xf numFmtId="4" fontId="13" fillId="3" borderId="1" xfId="0" applyNumberFormat="1" applyFont="1" applyFill="1" applyBorder="1" applyAlignment="1">
      <alignment horizontal="center" vertical="center"/>
    </xf>
    <xf numFmtId="4" fontId="14" fillId="3" borderId="1" xfId="0" applyNumberFormat="1" applyFont="1" applyFill="1" applyBorder="1" applyAlignment="1">
      <alignment horizontal="center" vertical="center"/>
    </xf>
    <xf numFmtId="0" fontId="11" fillId="7" borderId="0" xfId="0" applyFont="1" applyFill="1"/>
    <xf numFmtId="165" fontId="13" fillId="3" borderId="1" xfId="6" applyFont="1" applyFill="1" applyBorder="1" applyAlignment="1">
      <alignment vertical="center"/>
    </xf>
    <xf numFmtId="0" fontId="13" fillId="3" borderId="1" xfId="7" applyNumberFormat="1" applyFont="1" applyFill="1" applyBorder="1" applyAlignment="1">
      <alignment horizontal="center" vertical="center"/>
    </xf>
    <xf numFmtId="0" fontId="13" fillId="3" borderId="2" xfId="0" applyFont="1" applyFill="1" applyBorder="1" applyAlignment="1">
      <alignment horizontal="left" vertical="center"/>
    </xf>
    <xf numFmtId="0" fontId="13" fillId="3" borderId="3" xfId="0" applyFont="1" applyFill="1" applyBorder="1" applyAlignment="1">
      <alignment horizontal="left" vertical="center"/>
    </xf>
    <xf numFmtId="168" fontId="13" fillId="3" borderId="3" xfId="7" applyNumberFormat="1" applyFont="1" applyFill="1" applyBorder="1" applyAlignment="1">
      <alignment horizontal="right" vertical="center"/>
    </xf>
    <xf numFmtId="165" fontId="13" fillId="3" borderId="4" xfId="6" applyFont="1" applyFill="1" applyBorder="1" applyAlignment="1">
      <alignment horizontal="right" vertical="center"/>
    </xf>
    <xf numFmtId="0" fontId="13" fillId="3" borderId="0" xfId="0" applyFont="1" applyFill="1" applyAlignment="1">
      <alignment vertical="center"/>
    </xf>
    <xf numFmtId="4" fontId="13" fillId="3" borderId="0" xfId="0" applyNumberFormat="1" applyFont="1" applyFill="1" applyAlignment="1">
      <alignment horizontal="center" vertical="center"/>
    </xf>
    <xf numFmtId="0" fontId="13" fillId="3" borderId="1" xfId="0" applyFont="1" applyFill="1" applyBorder="1" applyAlignment="1">
      <alignment horizontal="center" vertical="center"/>
    </xf>
    <xf numFmtId="0" fontId="30" fillId="3" borderId="0" xfId="0" applyFont="1" applyFill="1" applyBorder="1" applyAlignment="1">
      <alignment vertical="center"/>
    </xf>
    <xf numFmtId="0" fontId="13" fillId="3" borderId="0" xfId="0" applyFont="1" applyFill="1" applyBorder="1" applyAlignment="1">
      <alignment vertical="center"/>
    </xf>
    <xf numFmtId="0" fontId="13" fillId="3" borderId="0" xfId="0" applyFont="1" applyFill="1" applyBorder="1" applyAlignment="1">
      <alignment horizontal="center" vertical="center"/>
    </xf>
    <xf numFmtId="0" fontId="13" fillId="3" borderId="0" xfId="0" applyFont="1" applyFill="1" applyBorder="1" applyAlignment="1">
      <alignment horizontal="left" vertical="center" wrapText="1"/>
    </xf>
    <xf numFmtId="10" fontId="13" fillId="3" borderId="0" xfId="0" applyNumberFormat="1" applyFont="1" applyFill="1" applyBorder="1" applyAlignment="1">
      <alignment horizontal="center" vertical="center"/>
    </xf>
    <xf numFmtId="4" fontId="13" fillId="3" borderId="0" xfId="0" applyNumberFormat="1" applyFont="1" applyFill="1" applyBorder="1" applyAlignment="1">
      <alignment horizontal="center" vertical="center"/>
    </xf>
    <xf numFmtId="0" fontId="14" fillId="3" borderId="1" xfId="0" applyFont="1" applyFill="1" applyBorder="1" applyAlignment="1">
      <alignment horizontal="center" vertical="center"/>
    </xf>
    <xf numFmtId="10" fontId="13" fillId="3" borderId="1" xfId="0" applyNumberFormat="1" applyFont="1" applyFill="1" applyBorder="1" applyAlignment="1">
      <alignment horizontal="center" vertical="center"/>
    </xf>
    <xf numFmtId="10" fontId="14" fillId="3" borderId="1" xfId="0" applyNumberFormat="1" applyFont="1" applyFill="1" applyBorder="1" applyAlignment="1">
      <alignment horizontal="center" vertical="center" wrapText="1"/>
    </xf>
    <xf numFmtId="0" fontId="36" fillId="3" borderId="0" xfId="0" applyFont="1" applyFill="1" applyAlignment="1">
      <alignment vertical="center"/>
    </xf>
    <xf numFmtId="0" fontId="13" fillId="3" borderId="1" xfId="0" applyFont="1" applyFill="1" applyBorder="1" applyAlignment="1">
      <alignment vertical="center"/>
    </xf>
    <xf numFmtId="0" fontId="13" fillId="3" borderId="1" xfId="0" applyFont="1" applyFill="1" applyBorder="1" applyAlignment="1">
      <alignment horizontal="left" vertical="center"/>
    </xf>
    <xf numFmtId="0" fontId="13" fillId="3" borderId="21" xfId="0" applyFont="1" applyFill="1" applyBorder="1" applyAlignment="1">
      <alignment horizontal="left" vertical="center"/>
    </xf>
    <xf numFmtId="0" fontId="13" fillId="3" borderId="22" xfId="0" applyFont="1" applyFill="1" applyBorder="1" applyAlignment="1">
      <alignment horizontal="left" vertical="center"/>
    </xf>
    <xf numFmtId="0" fontId="13" fillId="3" borderId="2" xfId="0" applyFont="1" applyFill="1" applyBorder="1" applyAlignment="1">
      <alignment horizontal="center" vertical="center"/>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4" xfId="0" applyFont="1" applyFill="1" applyBorder="1" applyAlignment="1">
      <alignment vertical="center"/>
    </xf>
    <xf numFmtId="0" fontId="13" fillId="3" borderId="4" xfId="0" applyNumberFormat="1" applyFont="1" applyFill="1" applyBorder="1" applyAlignment="1">
      <alignment horizontal="center" vertical="center" wrapText="1"/>
    </xf>
    <xf numFmtId="0" fontId="13" fillId="3" borderId="24" xfId="0" applyFont="1" applyFill="1" applyBorder="1" applyAlignment="1">
      <alignment horizontal="left" vertical="center"/>
    </xf>
    <xf numFmtId="0" fontId="13" fillId="3" borderId="5" xfId="0" applyFont="1" applyFill="1" applyBorder="1" applyAlignment="1">
      <alignment horizontal="left" vertical="center"/>
    </xf>
    <xf numFmtId="0" fontId="14" fillId="3" borderId="1" xfId="0" applyNumberFormat="1" applyFont="1" applyFill="1" applyBorder="1" applyAlignment="1">
      <alignment horizontal="center" vertical="center"/>
    </xf>
    <xf numFmtId="0" fontId="14" fillId="3" borderId="0" xfId="0" applyFont="1" applyFill="1" applyAlignment="1">
      <alignment horizontal="left" vertical="center"/>
    </xf>
    <xf numFmtId="0" fontId="14" fillId="3" borderId="0" xfId="0" applyFont="1" applyFill="1" applyAlignment="1">
      <alignment horizontal="center" vertical="center"/>
    </xf>
    <xf numFmtId="0" fontId="14" fillId="3" borderId="2" xfId="0" applyFont="1" applyFill="1" applyBorder="1" applyAlignment="1">
      <alignment horizontal="left"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3" fillId="3" borderId="52" xfId="0" applyFont="1" applyFill="1" applyBorder="1" applyAlignment="1">
      <alignment horizontal="center" vertical="center"/>
    </xf>
    <xf numFmtId="0" fontId="13" fillId="3" borderId="25" xfId="0" applyFont="1" applyFill="1" applyBorder="1" applyAlignment="1">
      <alignment horizontal="left" vertical="center"/>
    </xf>
    <xf numFmtId="0" fontId="14" fillId="3" borderId="52" xfId="0" applyFont="1" applyFill="1" applyBorder="1" applyAlignment="1">
      <alignment horizontal="center" vertical="center"/>
    </xf>
    <xf numFmtId="0" fontId="14" fillId="3" borderId="3" xfId="0" applyFont="1" applyFill="1" applyBorder="1" applyAlignment="1">
      <alignment horizontal="left" vertical="center"/>
    </xf>
    <xf numFmtId="0" fontId="14" fillId="3" borderId="4" xfId="0" applyFont="1" applyFill="1" applyBorder="1" applyAlignment="1">
      <alignment horizontal="left" vertical="center"/>
    </xf>
    <xf numFmtId="0" fontId="14" fillId="3" borderId="53" xfId="0" applyFont="1" applyFill="1" applyBorder="1" applyAlignment="1">
      <alignment horizontal="center" vertical="center"/>
    </xf>
    <xf numFmtId="4" fontId="14" fillId="3" borderId="54" xfId="0" applyNumberFormat="1" applyFont="1" applyFill="1" applyBorder="1" applyAlignment="1">
      <alignment horizontal="center" vertical="center"/>
    </xf>
    <xf numFmtId="0" fontId="13" fillId="3" borderId="4" xfId="0" applyFont="1" applyFill="1" applyBorder="1" applyAlignment="1">
      <alignment horizontal="left" vertical="center"/>
    </xf>
    <xf numFmtId="49" fontId="14" fillId="3" borderId="1" xfId="0" applyNumberFormat="1" applyFont="1" applyFill="1" applyBorder="1" applyAlignment="1">
      <alignment horizontal="center" vertical="center"/>
    </xf>
    <xf numFmtId="0" fontId="13" fillId="3" borderId="0" xfId="0" applyFont="1" applyFill="1" applyBorder="1" applyAlignment="1">
      <alignment horizontal="left" vertical="center"/>
    </xf>
    <xf numFmtId="0" fontId="30" fillId="3" borderId="0" xfId="0" applyFont="1" applyFill="1" applyBorder="1" applyAlignment="1">
      <alignment horizontal="left" vertical="center"/>
    </xf>
    <xf numFmtId="0" fontId="14" fillId="3" borderId="0" xfId="0" applyFont="1" applyFill="1" applyBorder="1" applyAlignment="1">
      <alignment horizontal="left" vertical="center"/>
    </xf>
    <xf numFmtId="0" fontId="14" fillId="3" borderId="0" xfId="0" applyFont="1" applyFill="1" applyBorder="1" applyAlignment="1">
      <alignment horizontal="center" vertical="center"/>
    </xf>
    <xf numFmtId="0" fontId="14" fillId="3" borderId="0" xfId="0" applyNumberFormat="1" applyFont="1" applyFill="1" applyBorder="1" applyAlignment="1">
      <alignment horizontal="center" vertical="center"/>
    </xf>
    <xf numFmtId="9" fontId="13" fillId="3" borderId="1" xfId="0" applyNumberFormat="1" applyFont="1" applyFill="1" applyBorder="1" applyAlignment="1">
      <alignment horizontal="center" vertical="center"/>
    </xf>
    <xf numFmtId="10" fontId="13" fillId="3" borderId="53" xfId="0" applyNumberFormat="1" applyFont="1" applyFill="1" applyBorder="1" applyAlignment="1">
      <alignment vertical="center" wrapText="1"/>
    </xf>
    <xf numFmtId="2" fontId="13" fillId="3" borderId="1" xfId="0" applyNumberFormat="1" applyFont="1" applyFill="1" applyBorder="1" applyAlignment="1">
      <alignment horizontal="center" vertical="center"/>
    </xf>
    <xf numFmtId="0" fontId="27" fillId="3" borderId="52" xfId="0" applyFont="1" applyFill="1" applyBorder="1" applyAlignment="1">
      <alignment vertical="center" wrapText="1"/>
    </xf>
    <xf numFmtId="4" fontId="14" fillId="3" borderId="0" xfId="0" applyNumberFormat="1" applyFont="1" applyFill="1" applyBorder="1" applyAlignment="1">
      <alignment horizontal="center" vertical="center"/>
    </xf>
    <xf numFmtId="0" fontId="14" fillId="3" borderId="0" xfId="0" applyFont="1" applyFill="1" applyBorder="1" applyAlignment="1">
      <alignment horizontal="center" vertical="center" wrapText="1"/>
    </xf>
    <xf numFmtId="10" fontId="14" fillId="3" borderId="1" xfId="0" applyNumberFormat="1" applyFont="1" applyFill="1" applyBorder="1" applyAlignment="1">
      <alignment horizontal="center" vertical="center"/>
    </xf>
    <xf numFmtId="0" fontId="29" fillId="3" borderId="0" xfId="0" applyFont="1" applyFill="1" applyBorder="1" applyAlignment="1">
      <alignment horizontal="left" vertical="center"/>
    </xf>
    <xf numFmtId="167" fontId="13" fillId="3" borderId="0" xfId="0" applyNumberFormat="1" applyFont="1" applyFill="1" applyAlignment="1">
      <alignment horizontal="center" vertical="center"/>
    </xf>
    <xf numFmtId="0" fontId="13" fillId="3" borderId="1" xfId="0" applyFont="1" applyFill="1" applyBorder="1" applyAlignment="1">
      <alignment horizontal="right" vertical="center"/>
    </xf>
    <xf numFmtId="0" fontId="29" fillId="3" borderId="0" xfId="0" applyFont="1" applyFill="1" applyBorder="1" applyAlignment="1">
      <alignment vertical="center"/>
    </xf>
    <xf numFmtId="4" fontId="14" fillId="3" borderId="60" xfId="0" applyNumberFormat="1" applyFont="1" applyFill="1" applyBorder="1" applyAlignment="1">
      <alignment horizontal="center" vertical="center"/>
    </xf>
    <xf numFmtId="0" fontId="11" fillId="3" borderId="0" xfId="0" applyFont="1" applyFill="1" applyAlignment="1">
      <alignment wrapText="1"/>
    </xf>
    <xf numFmtId="0" fontId="55" fillId="0" borderId="0" xfId="153" applyFont="1" applyAlignment="1"/>
    <xf numFmtId="0" fontId="58" fillId="0" borderId="1" xfId="153" applyFont="1" applyBorder="1" applyAlignment="1">
      <alignment horizontal="center" vertical="center" wrapText="1"/>
    </xf>
    <xf numFmtId="0" fontId="58" fillId="0" borderId="1" xfId="153" applyFont="1" applyBorder="1" applyAlignment="1">
      <alignment horizontal="center" vertical="center"/>
    </xf>
    <xf numFmtId="9" fontId="57" fillId="0" borderId="1" xfId="153" applyNumberFormat="1" applyFont="1" applyBorder="1" applyAlignment="1">
      <alignment horizontal="center" vertical="center" wrapText="1"/>
    </xf>
    <xf numFmtId="2" fontId="59" fillId="0" borderId="1" xfId="153" applyNumberFormat="1" applyFont="1" applyBorder="1" applyAlignment="1">
      <alignment horizontal="center" vertical="center" wrapText="1"/>
    </xf>
    <xf numFmtId="0" fontId="57" fillId="0" borderId="1" xfId="153" applyFont="1" applyBorder="1" applyAlignment="1">
      <alignment horizontal="center" vertical="center" wrapText="1"/>
    </xf>
    <xf numFmtId="2" fontId="10" fillId="0" borderId="1" xfId="153" applyNumberFormat="1" applyFont="1" applyBorder="1" applyAlignment="1">
      <alignment horizontal="center" vertical="center" wrapText="1"/>
    </xf>
    <xf numFmtId="0" fontId="60" fillId="0" borderId="1" xfId="153" applyFont="1" applyBorder="1" applyAlignment="1">
      <alignment horizontal="center" vertical="center" wrapText="1"/>
    </xf>
    <xf numFmtId="0" fontId="60" fillId="0" borderId="1" xfId="153" applyFont="1" applyBorder="1" applyAlignment="1">
      <alignment horizontal="center" vertical="center"/>
    </xf>
    <xf numFmtId="0" fontId="62" fillId="0" borderId="0" xfId="153" applyFont="1" applyAlignment="1">
      <alignment horizontal="center" vertical="center" wrapText="1"/>
    </xf>
    <xf numFmtId="0" fontId="6" fillId="0" borderId="0" xfId="153" applyFont="1" applyAlignment="1">
      <alignment horizontal="center"/>
    </xf>
    <xf numFmtId="44" fontId="61" fillId="0" borderId="0" xfId="154" applyFont="1" applyAlignment="1">
      <alignment horizontal="center" vertical="center" wrapText="1"/>
    </xf>
    <xf numFmtId="0" fontId="6" fillId="0" borderId="0" xfId="153" applyFont="1"/>
    <xf numFmtId="44" fontId="6" fillId="0" borderId="0" xfId="154" applyFont="1" applyAlignment="1">
      <alignment horizontal="center"/>
    </xf>
    <xf numFmtId="2" fontId="6" fillId="0" borderId="0" xfId="153" applyNumberFormat="1" applyFont="1"/>
    <xf numFmtId="44" fontId="0" fillId="0" borderId="0" xfId="154" applyFont="1" applyAlignment="1"/>
    <xf numFmtId="0" fontId="10" fillId="3" borderId="0" xfId="4" applyFont="1" applyFill="1" applyAlignment="1">
      <alignment vertical="center"/>
    </xf>
    <xf numFmtId="0" fontId="8" fillId="0" borderId="1" xfId="0" applyFont="1" applyBorder="1"/>
    <xf numFmtId="0" fontId="0" fillId="5" borderId="0" xfId="0" applyFill="1"/>
    <xf numFmtId="0" fontId="4" fillId="0" borderId="1" xfId="0" applyFont="1" applyBorder="1" applyAlignment="1">
      <alignment horizontal="center" wrapText="1"/>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3" fillId="3" borderId="2" xfId="0" applyFont="1" applyFill="1" applyBorder="1" applyAlignment="1">
      <alignment horizontal="left" vertical="center"/>
    </xf>
    <xf numFmtId="0" fontId="13" fillId="3" borderId="3" xfId="0" applyFont="1" applyFill="1" applyBorder="1" applyAlignment="1">
      <alignment horizontal="left" vertical="center"/>
    </xf>
    <xf numFmtId="0" fontId="13" fillId="3" borderId="4" xfId="0" applyFont="1" applyFill="1" applyBorder="1" applyAlignment="1">
      <alignment horizontal="left" vertical="center"/>
    </xf>
    <xf numFmtId="0" fontId="14" fillId="3" borderId="0" xfId="0" applyFont="1" applyFill="1" applyAlignment="1">
      <alignment horizontal="center" vertical="center"/>
    </xf>
    <xf numFmtId="0" fontId="14" fillId="3" borderId="1" xfId="0" applyFont="1" applyFill="1" applyBorder="1" applyAlignment="1">
      <alignment horizontal="center" vertical="center"/>
    </xf>
    <xf numFmtId="0" fontId="13" fillId="3" borderId="1" xfId="0" applyFont="1" applyFill="1" applyBorder="1" applyAlignment="1">
      <alignment horizontal="left" vertical="center"/>
    </xf>
    <xf numFmtId="0" fontId="14" fillId="3" borderId="0" xfId="0" applyFont="1" applyFill="1" applyBorder="1" applyAlignment="1">
      <alignment horizontal="center" vertical="center" wrapText="1"/>
    </xf>
    <xf numFmtId="0" fontId="13" fillId="3" borderId="0" xfId="0" applyFont="1" applyFill="1" applyBorder="1" applyAlignment="1">
      <alignment horizontal="left" vertical="center" wrapText="1"/>
    </xf>
    <xf numFmtId="0" fontId="14" fillId="3" borderId="0" xfId="0" applyFont="1" applyFill="1" applyBorder="1" applyAlignment="1">
      <alignment horizontal="center" vertical="center"/>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4" xfId="0" applyFont="1" applyFill="1" applyBorder="1" applyAlignment="1">
      <alignment vertical="center"/>
    </xf>
    <xf numFmtId="0" fontId="13" fillId="3" borderId="0" xfId="0" applyFont="1" applyFill="1" applyBorder="1" applyAlignment="1">
      <alignment horizontal="center" vertical="center"/>
    </xf>
    <xf numFmtId="0" fontId="13" fillId="3" borderId="21" xfId="0" applyFont="1" applyFill="1" applyBorder="1" applyAlignment="1">
      <alignment horizontal="left" vertical="center"/>
    </xf>
    <xf numFmtId="0" fontId="13" fillId="3" borderId="24" xfId="0" applyFont="1" applyFill="1" applyBorder="1" applyAlignment="1">
      <alignment horizontal="left" vertical="center"/>
    </xf>
    <xf numFmtId="4" fontId="13" fillId="3" borderId="1" xfId="0" applyNumberFormat="1" applyFont="1" applyFill="1" applyBorder="1" applyAlignment="1">
      <alignment horizontal="center" vertical="center"/>
    </xf>
    <xf numFmtId="0" fontId="13" fillId="3" borderId="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4" fillId="0" borderId="0" xfId="0" applyFont="1" applyFill="1" applyAlignment="1">
      <alignment horizontal="left" vertical="center"/>
    </xf>
    <xf numFmtId="0" fontId="14"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13" fillId="0" borderId="1" xfId="0" applyFont="1" applyFill="1" applyBorder="1" applyAlignment="1">
      <alignment horizontal="center" vertical="center"/>
    </xf>
    <xf numFmtId="0" fontId="5" fillId="0" borderId="1" xfId="0" applyFont="1" applyBorder="1" applyAlignment="1"/>
    <xf numFmtId="0" fontId="5" fillId="0" borderId="2" xfId="0" applyFont="1" applyBorder="1" applyAlignment="1"/>
    <xf numFmtId="0" fontId="5" fillId="0" borderId="3" xfId="0" applyFont="1" applyBorder="1" applyAlignment="1"/>
    <xf numFmtId="0" fontId="56" fillId="0" borderId="1" xfId="153" applyFont="1" applyBorder="1" applyAlignment="1">
      <alignment horizontal="center" vertical="center"/>
    </xf>
    <xf numFmtId="0" fontId="61" fillId="3" borderId="1" xfId="153" applyFont="1" applyFill="1" applyBorder="1"/>
    <xf numFmtId="0" fontId="66" fillId="0" borderId="1" xfId="4" applyFont="1" applyFill="1" applyBorder="1" applyAlignment="1">
      <alignment horizontal="center" vertical="center"/>
    </xf>
    <xf numFmtId="44" fontId="61" fillId="3" borderId="1" xfId="153" applyNumberFormat="1" applyFont="1" applyFill="1" applyBorder="1"/>
    <xf numFmtId="166" fontId="4" fillId="3" borderId="2" xfId="1" applyNumberFormat="1" applyFont="1" applyFill="1" applyBorder="1" applyAlignment="1">
      <alignment horizontal="center" vertical="center"/>
    </xf>
    <xf numFmtId="0" fontId="22" fillId="3" borderId="1" xfId="4" applyFont="1" applyFill="1" applyBorder="1" applyAlignment="1">
      <alignment horizontal="center" vertical="center"/>
    </xf>
    <xf numFmtId="165" fontId="22" fillId="3" borderId="1" xfId="5" applyFont="1" applyFill="1" applyBorder="1" applyAlignment="1">
      <alignment vertical="center"/>
    </xf>
    <xf numFmtId="165" fontId="22" fillId="3" borderId="7" xfId="5" applyFont="1" applyFill="1" applyBorder="1" applyAlignment="1">
      <alignment vertical="center"/>
    </xf>
    <xf numFmtId="166" fontId="4" fillId="3" borderId="1" xfId="1" applyNumberFormat="1" applyFont="1" applyFill="1" applyBorder="1" applyAlignment="1">
      <alignment horizontal="center" vertical="center"/>
    </xf>
    <xf numFmtId="0" fontId="0" fillId="0" borderId="0" xfId="0"/>
    <xf numFmtId="0" fontId="0" fillId="0" borderId="0" xfId="0" applyAlignment="1">
      <alignment wrapText="1"/>
    </xf>
    <xf numFmtId="4" fontId="13" fillId="3" borderId="1" xfId="0" applyNumberFormat="1" applyFont="1" applyFill="1" applyBorder="1" applyAlignment="1">
      <alignment horizontal="center" vertical="center"/>
    </xf>
    <xf numFmtId="44" fontId="62" fillId="3" borderId="1" xfId="153" applyNumberFormat="1" applyFont="1" applyFill="1" applyBorder="1"/>
    <xf numFmtId="0" fontId="61" fillId="3" borderId="61" xfId="153" applyFont="1" applyFill="1" applyBorder="1"/>
    <xf numFmtId="44" fontId="61" fillId="3" borderId="7" xfId="153" applyNumberFormat="1" applyFont="1" applyFill="1" applyBorder="1"/>
    <xf numFmtId="0" fontId="61" fillId="3" borderId="61" xfId="153" applyFont="1" applyFill="1" applyBorder="1" applyAlignment="1">
      <alignment vertical="center"/>
    </xf>
    <xf numFmtId="39" fontId="62" fillId="3" borderId="7" xfId="153" applyNumberFormat="1" applyFont="1" applyFill="1" applyBorder="1"/>
    <xf numFmtId="0" fontId="61" fillId="3" borderId="7" xfId="153" applyFont="1" applyFill="1" applyBorder="1"/>
    <xf numFmtId="0" fontId="61" fillId="3" borderId="61" xfId="153" applyFont="1" applyFill="1" applyBorder="1" applyAlignment="1">
      <alignment horizontal="center" vertical="center" wrapText="1"/>
    </xf>
    <xf numFmtId="0" fontId="61" fillId="3" borderId="18" xfId="153" applyFont="1" applyFill="1" applyBorder="1" applyAlignment="1">
      <alignment wrapText="1"/>
    </xf>
    <xf numFmtId="0" fontId="61" fillId="3" borderId="20" xfId="153" applyFont="1" applyFill="1" applyBorder="1" applyAlignment="1">
      <alignment wrapText="1"/>
    </xf>
    <xf numFmtId="170" fontId="4" fillId="0" borderId="1" xfId="1" applyNumberFormat="1" applyFont="1" applyBorder="1" applyAlignment="1">
      <alignment horizontal="left" vertical="center" wrapText="1"/>
    </xf>
    <xf numFmtId="0" fontId="5" fillId="0" borderId="2" xfId="0" applyFont="1" applyBorder="1" applyAlignment="1">
      <alignment horizontal="center"/>
    </xf>
    <xf numFmtId="0" fontId="0" fillId="0" borderId="0" xfId="0"/>
    <xf numFmtId="3" fontId="4" fillId="3" borderId="1" xfId="0" applyNumberFormat="1" applyFont="1" applyFill="1" applyBorder="1" applyAlignment="1">
      <alignment horizontal="center" vertical="center" wrapText="1"/>
    </xf>
    <xf numFmtId="0" fontId="0" fillId="0" borderId="0" xfId="0"/>
    <xf numFmtId="165" fontId="7" fillId="0" borderId="2" xfId="5" applyFont="1" applyFill="1" applyBorder="1" applyAlignment="1">
      <alignment horizontal="center" vertical="center" wrapText="1"/>
    </xf>
    <xf numFmtId="43" fontId="4" fillId="0" borderId="2" xfId="1" applyNumberFormat="1" applyFont="1" applyBorder="1" applyAlignment="1">
      <alignment horizontal="center" vertical="center"/>
    </xf>
    <xf numFmtId="0" fontId="0" fillId="0" borderId="53" xfId="0" applyBorder="1"/>
    <xf numFmtId="0" fontId="14" fillId="3" borderId="1" xfId="0" applyFont="1" applyFill="1" applyBorder="1" applyAlignment="1">
      <alignment horizontal="center" vertical="center"/>
    </xf>
    <xf numFmtId="4" fontId="0" fillId="0" borderId="0" xfId="0" applyNumberFormat="1"/>
    <xf numFmtId="0" fontId="6" fillId="0" borderId="0" xfId="153" applyFont="1" applyAlignment="1">
      <alignment horizontal="left" vertical="center" wrapText="1"/>
    </xf>
    <xf numFmtId="0" fontId="56" fillId="8" borderId="1" xfId="153" applyFont="1" applyFill="1" applyBorder="1" applyAlignment="1">
      <alignment horizontal="center" vertical="center"/>
    </xf>
    <xf numFmtId="0" fontId="59" fillId="8" borderId="1" xfId="153" applyFont="1" applyFill="1" applyBorder="1" applyAlignment="1">
      <alignment horizontal="center" vertical="center" wrapText="1"/>
    </xf>
    <xf numFmtId="0" fontId="55" fillId="0" borderId="0" xfId="153" applyFont="1" applyAlignment="1"/>
    <xf numFmtId="44" fontId="0" fillId="0" borderId="0" xfId="154" applyFont="1" applyAlignment="1"/>
    <xf numFmtId="0" fontId="9" fillId="0" borderId="0" xfId="0" applyNumberFormat="1" applyFont="1" applyFill="1" applyBorder="1" applyAlignment="1" applyProtection="1">
      <alignment horizontal="left" vertical="top"/>
    </xf>
    <xf numFmtId="0" fontId="7" fillId="0" borderId="0" xfId="4" applyFont="1" applyFill="1" applyBorder="1" applyAlignment="1">
      <alignment horizontal="center" vertical="center" wrapText="1"/>
    </xf>
    <xf numFmtId="43" fontId="4" fillId="0" borderId="0" xfId="0" applyNumberFormat="1" applyFont="1" applyBorder="1" applyAlignment="1">
      <alignment vertical="center"/>
    </xf>
    <xf numFmtId="43" fontId="5" fillId="0" borderId="0" xfId="0" applyNumberFormat="1" applyFont="1" applyBorder="1" applyAlignment="1">
      <alignment horizontal="left" vertical="center" wrapText="1"/>
    </xf>
    <xf numFmtId="0" fontId="55" fillId="0" borderId="0" xfId="153" applyFont="1" applyAlignment="1"/>
    <xf numFmtId="0" fontId="56" fillId="8" borderId="1" xfId="153" applyFont="1" applyFill="1" applyBorder="1" applyAlignment="1">
      <alignment horizontal="center" vertical="center" wrapText="1"/>
    </xf>
    <xf numFmtId="0" fontId="6" fillId="8" borderId="1" xfId="153" applyFont="1" applyFill="1" applyBorder="1" applyAlignment="1">
      <alignment vertical="center"/>
    </xf>
    <xf numFmtId="0" fontId="6" fillId="8" borderId="1" xfId="153" applyFont="1" applyFill="1" applyBorder="1" applyAlignment="1">
      <alignment vertical="center" wrapText="1"/>
    </xf>
    <xf numFmtId="44" fontId="64" fillId="5" borderId="1" xfId="154" applyFont="1" applyFill="1" applyBorder="1" applyAlignment="1">
      <alignment horizontal="center" vertical="center" wrapText="1"/>
    </xf>
    <xf numFmtId="0" fontId="55" fillId="0" borderId="0" xfId="153" applyFont="1" applyAlignment="1">
      <alignment horizontal="center" vertical="center"/>
    </xf>
    <xf numFmtId="0" fontId="55" fillId="0" borderId="1" xfId="153" applyFont="1" applyBorder="1" applyAlignment="1">
      <alignment horizontal="center" vertical="center"/>
    </xf>
    <xf numFmtId="2" fontId="59" fillId="9" borderId="1" xfId="153" applyNumberFormat="1" applyFont="1" applyFill="1" applyBorder="1" applyAlignment="1">
      <alignment horizontal="center" vertical="center" wrapText="1"/>
    </xf>
    <xf numFmtId="0" fontId="66" fillId="3" borderId="1" xfId="4" applyFont="1" applyFill="1" applyBorder="1" applyAlignment="1">
      <alignment horizontal="center" vertical="center"/>
    </xf>
    <xf numFmtId="0" fontId="56" fillId="10" borderId="1" xfId="153" applyFont="1" applyFill="1" applyBorder="1" applyAlignment="1">
      <alignment horizontal="center" vertical="center" wrapText="1"/>
    </xf>
    <xf numFmtId="0" fontId="59" fillId="10" borderId="1" xfId="153" applyFont="1" applyFill="1" applyBorder="1" applyAlignment="1">
      <alignment horizontal="center" vertical="center" wrapText="1"/>
    </xf>
    <xf numFmtId="44" fontId="59" fillId="11" borderId="1" xfId="154" applyFont="1" applyFill="1" applyBorder="1" applyAlignment="1">
      <alignment horizontal="center" vertical="center" wrapText="1"/>
    </xf>
    <xf numFmtId="44" fontId="10" fillId="6" borderId="1" xfId="154" applyFont="1" applyFill="1" applyBorder="1" applyAlignment="1">
      <alignment horizontal="center" vertical="center" wrapText="1"/>
    </xf>
    <xf numFmtId="44" fontId="59" fillId="6" borderId="1" xfId="154" applyFont="1" applyFill="1" applyBorder="1" applyAlignment="1">
      <alignment horizontal="center" vertical="center" wrapText="1"/>
    </xf>
    <xf numFmtId="43" fontId="4" fillId="3" borderId="1" xfId="1" applyFont="1" applyFill="1" applyBorder="1" applyAlignment="1">
      <alignment horizontal="left" vertical="center" wrapText="1"/>
    </xf>
    <xf numFmtId="0" fontId="4" fillId="3" borderId="1" xfId="0" applyFont="1" applyFill="1" applyBorder="1" applyAlignment="1">
      <alignment horizontal="center" vertical="center"/>
    </xf>
    <xf numFmtId="0" fontId="5" fillId="0" borderId="3" xfId="0" applyFont="1" applyBorder="1" applyAlignment="1">
      <alignment horizontal="center"/>
    </xf>
    <xf numFmtId="0" fontId="6" fillId="3" borderId="63" xfId="4" applyFont="1" applyFill="1" applyBorder="1" applyAlignment="1">
      <alignment horizontal="center" vertical="center"/>
    </xf>
    <xf numFmtId="0" fontId="0" fillId="0" borderId="74" xfId="0" applyBorder="1" applyAlignment="1"/>
    <xf numFmtId="0" fontId="0" fillId="0" borderId="0" xfId="0" applyBorder="1" applyAlignment="1"/>
    <xf numFmtId="0" fontId="0" fillId="0" borderId="85" xfId="0" applyBorder="1" applyAlignment="1"/>
    <xf numFmtId="0" fontId="7" fillId="0" borderId="61" xfId="4" applyFont="1" applyBorder="1" applyAlignment="1">
      <alignment horizontal="center" vertical="center"/>
    </xf>
    <xf numFmtId="0" fontId="4" fillId="0" borderId="61" xfId="0" applyFont="1" applyBorder="1" applyAlignment="1">
      <alignment horizontal="center" vertical="center"/>
    </xf>
    <xf numFmtId="0" fontId="8" fillId="0" borderId="61" xfId="0" applyFont="1" applyBorder="1"/>
    <xf numFmtId="0" fontId="0" fillId="0" borderId="8" xfId="0" applyBorder="1"/>
    <xf numFmtId="0" fontId="0" fillId="0" borderId="9" xfId="0" applyBorder="1"/>
    <xf numFmtId="0" fontId="5" fillId="0" borderId="12" xfId="0" applyFont="1" applyBorder="1" applyAlignment="1">
      <alignment horizontal="center"/>
    </xf>
    <xf numFmtId="0" fontId="5" fillId="0" borderId="10" xfId="0" applyFont="1" applyBorder="1" applyAlignment="1">
      <alignment horizontal="center"/>
    </xf>
    <xf numFmtId="0" fontId="0" fillId="0" borderId="0" xfId="0" applyAlignment="1">
      <alignment horizontal="center" vertical="center"/>
    </xf>
    <xf numFmtId="0" fontId="22" fillId="3" borderId="8" xfId="4" applyFont="1" applyFill="1" applyBorder="1" applyAlignment="1">
      <alignment horizontal="left" vertical="center" wrapText="1"/>
    </xf>
    <xf numFmtId="0" fontId="22" fillId="3" borderId="4" xfId="4" applyFont="1" applyFill="1" applyBorder="1" applyAlignment="1">
      <alignment horizontal="left" vertical="center" wrapText="1"/>
    </xf>
    <xf numFmtId="0" fontId="4" fillId="3" borderId="1" xfId="0" applyFont="1" applyFill="1" applyBorder="1" applyAlignment="1">
      <alignment horizontal="left" vertical="center"/>
    </xf>
    <xf numFmtId="0" fontId="7" fillId="0" borderId="1" xfId="4" applyFont="1" applyFill="1" applyBorder="1" applyAlignment="1">
      <alignment horizontal="center" vertical="center"/>
    </xf>
    <xf numFmtId="0" fontId="7" fillId="0" borderId="2" xfId="4" applyFont="1" applyFill="1" applyBorder="1" applyAlignment="1">
      <alignment horizontal="center" vertical="center"/>
    </xf>
    <xf numFmtId="0" fontId="22" fillId="3" borderId="0" xfId="4" applyFont="1" applyFill="1" applyAlignment="1">
      <alignment vertical="center"/>
    </xf>
    <xf numFmtId="0" fontId="22" fillId="3" borderId="0" xfId="0" applyFont="1" applyFill="1" applyAlignment="1">
      <alignment horizontal="right"/>
    </xf>
    <xf numFmtId="0" fontId="22" fillId="3" borderId="1" xfId="4" applyFont="1" applyFill="1" applyBorder="1" applyAlignment="1">
      <alignment horizontal="center" vertical="center" wrapText="1"/>
    </xf>
    <xf numFmtId="165" fontId="7" fillId="3" borderId="1" xfId="5" applyFont="1" applyFill="1" applyBorder="1" applyAlignment="1">
      <alignment vertical="center"/>
    </xf>
    <xf numFmtId="165" fontId="7" fillId="3" borderId="7" xfId="5" applyFont="1" applyFill="1" applyBorder="1" applyAlignment="1">
      <alignment vertical="center"/>
    </xf>
    <xf numFmtId="0" fontId="7" fillId="3" borderId="0" xfId="4" applyFont="1" applyFill="1" applyBorder="1" applyAlignment="1">
      <alignment horizontal="center" vertical="center"/>
    </xf>
    <xf numFmtId="0" fontId="7" fillId="3" borderId="0" xfId="5" applyNumberFormat="1" applyFont="1" applyFill="1" applyBorder="1" applyAlignment="1">
      <alignment horizontal="center" vertical="center"/>
    </xf>
    <xf numFmtId="165" fontId="7" fillId="3" borderId="15" xfId="5" applyFont="1" applyFill="1" applyBorder="1" applyAlignment="1">
      <alignment horizontal="center" vertical="center"/>
    </xf>
    <xf numFmtId="165" fontId="7" fillId="3" borderId="16" xfId="5" applyFont="1" applyFill="1" applyBorder="1" applyAlignment="1">
      <alignment horizontal="center" vertical="center"/>
    </xf>
    <xf numFmtId="165" fontId="7" fillId="3" borderId="53" xfId="5" applyFont="1" applyFill="1" applyBorder="1" applyAlignment="1">
      <alignment horizontal="center" vertical="center" wrapText="1"/>
    </xf>
    <xf numFmtId="165" fontId="7" fillId="3" borderId="7" xfId="5" applyFont="1" applyFill="1" applyBorder="1" applyAlignment="1">
      <alignment horizontal="center" vertical="center" wrapText="1"/>
    </xf>
    <xf numFmtId="165" fontId="7" fillId="3" borderId="54" xfId="5" applyFont="1" applyFill="1" applyBorder="1" applyAlignment="1">
      <alignment horizontal="center" vertical="center" wrapText="1"/>
    </xf>
    <xf numFmtId="165" fontId="22" fillId="3" borderId="17" xfId="5" applyFont="1" applyFill="1" applyBorder="1" applyAlignment="1">
      <alignment horizontal="center" vertical="center" wrapText="1"/>
    </xf>
    <xf numFmtId="0" fontId="21" fillId="3" borderId="0" xfId="4" applyFont="1" applyFill="1" applyAlignment="1">
      <alignment vertical="center"/>
    </xf>
    <xf numFmtId="43" fontId="4" fillId="3" borderId="53" xfId="1" applyFont="1" applyFill="1" applyBorder="1" applyAlignment="1">
      <alignment horizontal="center" vertical="center"/>
    </xf>
    <xf numFmtId="10" fontId="5" fillId="3" borderId="53" xfId="1" applyNumberFormat="1" applyFont="1" applyFill="1" applyBorder="1" applyAlignment="1">
      <alignment horizontal="center" vertical="center"/>
    </xf>
    <xf numFmtId="165" fontId="22" fillId="3" borderId="67" xfId="5" applyFont="1" applyFill="1" applyBorder="1" applyAlignment="1">
      <alignment horizontal="center" vertical="center" wrapText="1"/>
    </xf>
    <xf numFmtId="165" fontId="22" fillId="3" borderId="7" xfId="5" applyFont="1" applyFill="1" applyBorder="1" applyAlignment="1">
      <alignment horizontal="center" vertical="center" wrapText="1"/>
    </xf>
    <xf numFmtId="165" fontId="7" fillId="3" borderId="19" xfId="5" applyFont="1" applyFill="1" applyBorder="1" applyAlignment="1">
      <alignment horizontal="center" vertical="center"/>
    </xf>
    <xf numFmtId="165" fontId="7" fillId="3" borderId="20" xfId="5" applyFont="1" applyFill="1" applyBorder="1" applyAlignment="1">
      <alignment horizontal="center" vertical="center"/>
    </xf>
    <xf numFmtId="165" fontId="7" fillId="3" borderId="0" xfId="5" applyFont="1" applyFill="1" applyBorder="1" applyAlignment="1">
      <alignment horizontal="center" vertical="center"/>
    </xf>
    <xf numFmtId="165" fontId="7" fillId="3" borderId="1" xfId="5" applyFont="1" applyFill="1" applyBorder="1" applyAlignment="1">
      <alignment horizontal="center" vertical="center"/>
    </xf>
    <xf numFmtId="10" fontId="7" fillId="3" borderId="0" xfId="3" applyNumberFormat="1" applyFont="1" applyFill="1" applyBorder="1" applyAlignment="1">
      <alignment horizontal="center" vertical="center"/>
    </xf>
    <xf numFmtId="0" fontId="7" fillId="3" borderId="53" xfId="4" applyFont="1" applyFill="1" applyBorder="1" applyAlignment="1">
      <alignment horizontal="center" vertical="center"/>
    </xf>
    <xf numFmtId="165" fontId="7" fillId="3" borderId="80" xfId="5" applyFont="1" applyFill="1" applyBorder="1" applyAlignment="1">
      <alignment vertical="center"/>
    </xf>
    <xf numFmtId="165" fontId="7" fillId="3" borderId="81" xfId="5" applyFont="1" applyFill="1" applyBorder="1" applyAlignment="1">
      <alignment vertical="center"/>
    </xf>
    <xf numFmtId="165" fontId="22" fillId="3" borderId="0" xfId="4" applyNumberFormat="1" applyFont="1" applyFill="1" applyAlignment="1">
      <alignment vertical="center"/>
    </xf>
    <xf numFmtId="4" fontId="22" fillId="3" borderId="0" xfId="4" applyNumberFormat="1" applyFont="1" applyFill="1" applyAlignment="1">
      <alignment vertical="center"/>
    </xf>
    <xf numFmtId="0" fontId="22" fillId="3" borderId="0" xfId="4" applyFont="1" applyFill="1" applyAlignment="1">
      <alignment horizontal="left" vertical="center"/>
    </xf>
    <xf numFmtId="43" fontId="22" fillId="3" borderId="0" xfId="4" applyNumberFormat="1" applyFont="1" applyFill="1" applyAlignment="1">
      <alignment horizontal="left" vertical="center"/>
    </xf>
    <xf numFmtId="165" fontId="7" fillId="3" borderId="0" xfId="5" applyFont="1" applyFill="1" applyBorder="1" applyAlignment="1">
      <alignment vertical="center"/>
    </xf>
    <xf numFmtId="0" fontId="22" fillId="3" borderId="0" xfId="4" applyFont="1" applyFill="1" applyAlignment="1">
      <alignment vertical="center" wrapText="1"/>
    </xf>
    <xf numFmtId="0" fontId="13" fillId="3" borderId="52" xfId="0" applyFont="1" applyFill="1" applyBorder="1" applyAlignment="1">
      <alignment horizontal="right" vertical="center"/>
    </xf>
    <xf numFmtId="0" fontId="55" fillId="0" borderId="0" xfId="153" applyFont="1" applyAlignment="1">
      <alignment horizontal="left" wrapText="1"/>
    </xf>
    <xf numFmtId="0" fontId="55" fillId="0" borderId="1" xfId="153" applyFont="1" applyBorder="1" applyAlignment="1">
      <alignment horizontal="left" vertical="center" wrapText="1"/>
    </xf>
    <xf numFmtId="0" fontId="6" fillId="0" borderId="1" xfId="153" applyFont="1" applyBorder="1" applyAlignment="1">
      <alignment horizontal="left" vertical="center" wrapText="1"/>
    </xf>
    <xf numFmtId="0" fontId="6" fillId="0" borderId="0" xfId="153" applyFont="1" applyAlignment="1">
      <alignment horizontal="left" wrapText="1"/>
    </xf>
    <xf numFmtId="0" fontId="63" fillId="12" borderId="2" xfId="153" applyFont="1" applyFill="1" applyBorder="1" applyAlignment="1">
      <alignment horizontal="center" vertical="center" wrapText="1"/>
    </xf>
    <xf numFmtId="0" fontId="55" fillId="3" borderId="0" xfId="153" applyFill="1"/>
    <xf numFmtId="0" fontId="63" fillId="12" borderId="21" xfId="153" applyFont="1" applyFill="1" applyBorder="1" applyAlignment="1">
      <alignment horizontal="center" vertical="center" wrapText="1"/>
    </xf>
    <xf numFmtId="0" fontId="65" fillId="13" borderId="21" xfId="153" applyFont="1" applyFill="1" applyBorder="1" applyAlignment="1">
      <alignment horizontal="center" vertical="center" wrapText="1"/>
    </xf>
    <xf numFmtId="0" fontId="63" fillId="13" borderId="73" xfId="153" applyFont="1" applyFill="1" applyBorder="1" applyAlignment="1">
      <alignment vertical="center" wrapText="1"/>
    </xf>
    <xf numFmtId="0" fontId="62" fillId="13" borderId="6" xfId="153" applyFont="1" applyFill="1" applyBorder="1" applyAlignment="1">
      <alignment horizontal="center" vertical="center" wrapText="1"/>
    </xf>
    <xf numFmtId="0" fontId="63" fillId="13" borderId="74" xfId="153" applyFont="1" applyFill="1" applyBorder="1" applyAlignment="1">
      <alignment vertical="center" wrapText="1"/>
    </xf>
    <xf numFmtId="0" fontId="65" fillId="13" borderId="24" xfId="153" applyFont="1" applyFill="1" applyBorder="1" applyAlignment="1">
      <alignment horizontal="center" vertical="center" wrapText="1"/>
    </xf>
    <xf numFmtId="0" fontId="63" fillId="13" borderId="76" xfId="153" applyFont="1" applyFill="1" applyBorder="1" applyAlignment="1">
      <alignment vertical="center" wrapText="1"/>
    </xf>
    <xf numFmtId="0" fontId="61" fillId="3" borderId="2" xfId="153" applyFont="1" applyFill="1" applyBorder="1" applyAlignment="1">
      <alignment horizontal="center" vertical="center" wrapText="1"/>
    </xf>
    <xf numFmtId="0" fontId="61" fillId="3" borderId="1" xfId="153" applyFont="1" applyFill="1" applyBorder="1" applyAlignment="1">
      <alignment horizontal="center" vertical="center" wrapText="1"/>
    </xf>
    <xf numFmtId="0" fontId="61" fillId="14" borderId="7" xfId="153" applyFont="1" applyFill="1" applyBorder="1" applyAlignment="1">
      <alignment horizontal="center" vertical="center" wrapText="1"/>
    </xf>
    <xf numFmtId="39" fontId="61" fillId="3" borderId="61" xfId="153" applyNumberFormat="1" applyFont="1" applyFill="1" applyBorder="1" applyAlignment="1">
      <alignment vertical="center"/>
    </xf>
    <xf numFmtId="39" fontId="61" fillId="3" borderId="1" xfId="153" applyNumberFormat="1" applyFont="1" applyFill="1" applyBorder="1" applyAlignment="1">
      <alignment vertical="center"/>
    </xf>
    <xf numFmtId="39" fontId="61" fillId="3" borderId="7" xfId="153" applyNumberFormat="1" applyFont="1" applyFill="1" applyBorder="1" applyAlignment="1">
      <alignment vertical="center"/>
    </xf>
    <xf numFmtId="39" fontId="55" fillId="3" borderId="61" xfId="153" applyNumberFormat="1" applyFill="1" applyBorder="1" applyAlignment="1">
      <alignment vertical="center"/>
    </xf>
    <xf numFmtId="39" fontId="55" fillId="3" borderId="1" xfId="153" applyNumberFormat="1" applyFill="1" applyBorder="1" applyAlignment="1">
      <alignment vertical="center"/>
    </xf>
    <xf numFmtId="39" fontId="55" fillId="3" borderId="7" xfId="153" applyNumberFormat="1" applyFill="1" applyBorder="1" applyAlignment="1">
      <alignment vertical="center"/>
    </xf>
    <xf numFmtId="0" fontId="61" fillId="3" borderId="19" xfId="153" applyFont="1" applyFill="1" applyBorder="1" applyAlignment="1">
      <alignment horizontal="center" vertical="center" wrapText="1"/>
    </xf>
    <xf numFmtId="0" fontId="61" fillId="14" borderId="20" xfId="153" applyFont="1" applyFill="1" applyBorder="1" applyAlignment="1">
      <alignment horizontal="center" vertical="center" wrapText="1"/>
    </xf>
    <xf numFmtId="39" fontId="55" fillId="3" borderId="71" xfId="153" applyNumberFormat="1" applyFill="1" applyBorder="1" applyAlignment="1">
      <alignment vertical="center"/>
    </xf>
    <xf numFmtId="39" fontId="55" fillId="3" borderId="53" xfId="153" applyNumberFormat="1" applyFill="1" applyBorder="1" applyAlignment="1">
      <alignment vertical="center"/>
    </xf>
    <xf numFmtId="39" fontId="55" fillId="3" borderId="72" xfId="153" applyNumberFormat="1" applyFill="1" applyBorder="1" applyAlignment="1">
      <alignment vertical="center"/>
    </xf>
    <xf numFmtId="0" fontId="55" fillId="3" borderId="14" xfId="153" applyFill="1" applyBorder="1" applyAlignment="1">
      <alignment vertical="center"/>
    </xf>
    <xf numFmtId="0" fontId="55" fillId="3" borderId="15" xfId="153" applyFill="1" applyBorder="1" applyAlignment="1">
      <alignment vertical="center"/>
    </xf>
    <xf numFmtId="0" fontId="55" fillId="3" borderId="16" xfId="153" applyFill="1" applyBorder="1" applyAlignment="1">
      <alignment vertical="center"/>
    </xf>
    <xf numFmtId="0" fontId="55" fillId="3" borderId="61" xfId="153" applyFill="1" applyBorder="1" applyAlignment="1">
      <alignment vertical="center"/>
    </xf>
    <xf numFmtId="0" fontId="55" fillId="3" borderId="61" xfId="153" applyFill="1" applyBorder="1" applyAlignment="1">
      <alignment vertical="center" wrapText="1"/>
    </xf>
    <xf numFmtId="0" fontId="55" fillId="3" borderId="1" xfId="153" applyFill="1" applyBorder="1" applyAlignment="1">
      <alignment horizontal="center" vertical="center"/>
    </xf>
    <xf numFmtId="0" fontId="55" fillId="3" borderId="7" xfId="153" applyFill="1" applyBorder="1" applyAlignment="1">
      <alignment horizontal="center" vertical="center"/>
    </xf>
    <xf numFmtId="0" fontId="55" fillId="3" borderId="18" xfId="153" applyFill="1" applyBorder="1" applyAlignment="1">
      <alignment vertical="center"/>
    </xf>
    <xf numFmtId="2" fontId="55" fillId="3" borderId="19" xfId="153" applyNumberFormat="1" applyFill="1" applyBorder="1" applyAlignment="1">
      <alignment vertical="center"/>
    </xf>
    <xf numFmtId="0" fontId="55" fillId="3" borderId="20" xfId="153" applyFill="1" applyBorder="1" applyAlignment="1">
      <alignment vertical="center"/>
    </xf>
    <xf numFmtId="2" fontId="55" fillId="3" borderId="0" xfId="153" applyNumberFormat="1" applyFill="1"/>
    <xf numFmtId="0" fontId="55" fillId="3" borderId="8" xfId="153" applyFont="1" applyFill="1" applyBorder="1" applyAlignment="1">
      <alignment vertical="center" wrapText="1"/>
    </xf>
    <xf numFmtId="0" fontId="55" fillId="3" borderId="9" xfId="153" applyFont="1" applyFill="1" applyBorder="1" applyAlignment="1">
      <alignment vertical="center" wrapText="1"/>
    </xf>
    <xf numFmtId="0" fontId="55" fillId="3" borderId="0" xfId="153" applyFont="1" applyFill="1"/>
    <xf numFmtId="0" fontId="61" fillId="3" borderId="0" xfId="153" applyFont="1" applyFill="1"/>
    <xf numFmtId="0" fontId="66" fillId="3" borderId="61" xfId="4" applyFont="1" applyFill="1" applyBorder="1" applyAlignment="1">
      <alignment horizontal="center" vertical="center" wrapText="1"/>
    </xf>
    <xf numFmtId="0" fontId="66" fillId="3" borderId="1" xfId="4" applyFont="1" applyFill="1" applyBorder="1" applyAlignment="1">
      <alignment horizontal="center" vertical="center" wrapText="1"/>
    </xf>
    <xf numFmtId="0" fontId="66" fillId="3" borderId="7" xfId="4" applyFont="1" applyFill="1" applyBorder="1" applyAlignment="1">
      <alignment horizontal="center" vertical="center" wrapText="1"/>
    </xf>
    <xf numFmtId="0" fontId="59" fillId="3" borderId="61" xfId="4" applyFont="1" applyFill="1" applyBorder="1" applyAlignment="1">
      <alignment horizontal="center" vertical="center" wrapText="1"/>
    </xf>
    <xf numFmtId="0" fontId="59" fillId="3" borderId="1" xfId="4" applyFont="1" applyFill="1" applyBorder="1" applyAlignment="1">
      <alignment horizontal="center" vertical="center" wrapText="1"/>
    </xf>
    <xf numFmtId="0" fontId="59" fillId="3" borderId="7" xfId="4" applyFont="1" applyFill="1" applyBorder="1" applyAlignment="1">
      <alignment horizontal="center" vertical="center" wrapText="1"/>
    </xf>
    <xf numFmtId="0" fontId="10" fillId="3" borderId="1" xfId="4" applyFont="1" applyFill="1" applyBorder="1" applyAlignment="1">
      <alignment horizontal="center" vertical="center" wrapText="1"/>
    </xf>
    <xf numFmtId="0" fontId="66" fillId="3" borderId="7" xfId="4" applyFont="1" applyFill="1" applyBorder="1" applyAlignment="1">
      <alignment horizontal="center" vertical="center"/>
    </xf>
    <xf numFmtId="39" fontId="61" fillId="3" borderId="61" xfId="153" applyNumberFormat="1" applyFont="1" applyFill="1" applyBorder="1"/>
    <xf numFmtId="39" fontId="61" fillId="3" borderId="1" xfId="153" applyNumberFormat="1" applyFont="1" applyFill="1" applyBorder="1"/>
    <xf numFmtId="39" fontId="61" fillId="3" borderId="7" xfId="153" applyNumberFormat="1" applyFont="1" applyFill="1" applyBorder="1"/>
    <xf numFmtId="0" fontId="66" fillId="3" borderId="53" xfId="4" applyFont="1" applyFill="1" applyBorder="1" applyAlignment="1">
      <alignment horizontal="center" vertical="center"/>
    </xf>
    <xf numFmtId="0" fontId="66" fillId="3" borderId="72" xfId="4" applyFont="1" applyFill="1" applyBorder="1" applyAlignment="1">
      <alignment horizontal="center" vertical="center"/>
    </xf>
    <xf numFmtId="39" fontId="61" fillId="3" borderId="4" xfId="153" applyNumberFormat="1" applyFont="1" applyFill="1" applyBorder="1"/>
    <xf numFmtId="0" fontId="66" fillId="3" borderId="4" xfId="4" applyFont="1" applyFill="1" applyBorder="1" applyAlignment="1">
      <alignment horizontal="center" vertical="center" wrapText="1"/>
    </xf>
    <xf numFmtId="44" fontId="62" fillId="3" borderId="19" xfId="153" applyNumberFormat="1" applyFont="1" applyFill="1" applyBorder="1" applyAlignment="1">
      <alignment vertical="center" wrapText="1"/>
    </xf>
    <xf numFmtId="2" fontId="61" fillId="3" borderId="0" xfId="153" applyNumberFormat="1" applyFont="1" applyFill="1" applyAlignment="1">
      <alignment horizontal="center" vertical="center"/>
    </xf>
    <xf numFmtId="0" fontId="74" fillId="3" borderId="1" xfId="4" applyFont="1" applyFill="1" applyBorder="1" applyAlignment="1">
      <alignment horizontal="center" vertical="center" wrapText="1"/>
    </xf>
    <xf numFmtId="0" fontId="6" fillId="3" borderId="1" xfId="4" applyFont="1" applyFill="1" applyBorder="1" applyAlignment="1">
      <alignment horizontal="center" vertical="center" wrapText="1"/>
    </xf>
    <xf numFmtId="0" fontId="6" fillId="3" borderId="1" xfId="4" applyFont="1" applyFill="1" applyBorder="1" applyAlignment="1">
      <alignment horizontal="center" wrapText="1"/>
    </xf>
    <xf numFmtId="0" fontId="6" fillId="3" borderId="53" xfId="4" applyFont="1" applyFill="1" applyBorder="1" applyAlignment="1">
      <alignment horizontal="center" vertical="center" wrapText="1"/>
    </xf>
    <xf numFmtId="43" fontId="5" fillId="3" borderId="1" xfId="0" applyNumberFormat="1" applyFont="1" applyFill="1" applyBorder="1"/>
    <xf numFmtId="43" fontId="5" fillId="3" borderId="0" xfId="0" applyNumberFormat="1" applyFont="1" applyFill="1" applyBorder="1"/>
    <xf numFmtId="0" fontId="54" fillId="3" borderId="61" xfId="0" applyFont="1" applyFill="1" applyBorder="1" applyAlignment="1">
      <alignment horizontal="center" vertical="center" textRotation="90" wrapText="1"/>
    </xf>
    <xf numFmtId="0" fontId="54" fillId="3" borderId="1" xfId="0" applyFont="1" applyFill="1" applyBorder="1" applyAlignment="1">
      <alignment horizontal="center" vertical="center" textRotation="90" wrapText="1"/>
    </xf>
    <xf numFmtId="0" fontId="54" fillId="3" borderId="7" xfId="0" applyFont="1" applyFill="1" applyBorder="1" applyAlignment="1">
      <alignment horizontal="center" vertical="center" textRotation="90" wrapText="1"/>
    </xf>
    <xf numFmtId="43" fontId="0" fillId="3" borderId="61" xfId="0" applyNumberFormat="1" applyFill="1" applyBorder="1"/>
    <xf numFmtId="43" fontId="4" fillId="3" borderId="1" xfId="0" applyNumberFormat="1" applyFont="1" applyFill="1" applyBorder="1" applyAlignment="1">
      <alignment vertical="center"/>
    </xf>
    <xf numFmtId="43" fontId="4" fillId="3" borderId="7" xfId="0" applyNumberFormat="1" applyFont="1" applyFill="1" applyBorder="1" applyAlignment="1">
      <alignment vertical="center"/>
    </xf>
    <xf numFmtId="0" fontId="5" fillId="3" borderId="61" xfId="0" applyFont="1" applyFill="1" applyBorder="1" applyAlignment="1">
      <alignment horizontal="center" vertical="center"/>
    </xf>
    <xf numFmtId="43" fontId="5" fillId="3" borderId="1" xfId="0" applyNumberFormat="1" applyFont="1" applyFill="1" applyBorder="1" applyAlignment="1">
      <alignment horizontal="center" vertical="center"/>
    </xf>
    <xf numFmtId="43" fontId="5" fillId="3" borderId="7" xfId="0" applyNumberFormat="1" applyFont="1" applyFill="1" applyBorder="1" applyAlignment="1">
      <alignment horizontal="center" vertical="center"/>
    </xf>
    <xf numFmtId="43" fontId="5" fillId="3" borderId="54" xfId="0" applyNumberFormat="1" applyFont="1" applyFill="1" applyBorder="1" applyAlignment="1">
      <alignment vertical="center"/>
    </xf>
    <xf numFmtId="166" fontId="5" fillId="3" borderId="72" xfId="0" applyNumberFormat="1" applyFont="1" applyFill="1" applyBorder="1" applyAlignment="1">
      <alignment horizontal="center" vertical="center"/>
    </xf>
    <xf numFmtId="165" fontId="7" fillId="3" borderId="1" xfId="5" applyFont="1" applyFill="1" applyBorder="1" applyAlignment="1">
      <alignment horizontal="center" vertical="center" wrapText="1"/>
    </xf>
    <xf numFmtId="43" fontId="0" fillId="3" borderId="1" xfId="0" applyNumberFormat="1" applyFill="1" applyBorder="1"/>
    <xf numFmtId="43" fontId="0" fillId="3" borderId="7" xfId="0" applyNumberFormat="1" applyFill="1" applyBorder="1"/>
    <xf numFmtId="43" fontId="0" fillId="3" borderId="18" xfId="0" applyNumberFormat="1" applyFill="1" applyBorder="1" applyAlignment="1">
      <alignment wrapText="1"/>
    </xf>
    <xf numFmtId="43" fontId="2" fillId="3" borderId="19" xfId="0" applyNumberFormat="1" applyFont="1" applyFill="1" applyBorder="1" applyAlignment="1">
      <alignment vertical="center"/>
    </xf>
    <xf numFmtId="43" fontId="2" fillId="3" borderId="20" xfId="0" applyNumberFormat="1" applyFont="1" applyFill="1" applyBorder="1" applyAlignment="1">
      <alignment vertical="center"/>
    </xf>
    <xf numFmtId="0" fontId="0" fillId="0" borderId="72" xfId="0" applyBorder="1"/>
    <xf numFmtId="0" fontId="7" fillId="0" borderId="61" xfId="4" applyFont="1" applyFill="1" applyBorder="1" applyAlignment="1">
      <alignment horizontal="center" vertical="center"/>
    </xf>
    <xf numFmtId="0" fontId="4" fillId="3" borderId="61" xfId="0" applyFont="1" applyFill="1" applyBorder="1" applyAlignment="1">
      <alignment horizontal="left" vertical="center"/>
    </xf>
    <xf numFmtId="10" fontId="7" fillId="0" borderId="19" xfId="3" applyNumberFormat="1" applyFont="1" applyFill="1" applyBorder="1" applyAlignment="1">
      <alignment horizontal="center" vertical="center"/>
    </xf>
    <xf numFmtId="0" fontId="0" fillId="0" borderId="88" xfId="0" applyBorder="1"/>
    <xf numFmtId="43" fontId="37" fillId="0" borderId="88" xfId="0" applyNumberFormat="1" applyFont="1" applyBorder="1" applyAlignment="1">
      <alignment horizontal="center" vertical="center"/>
    </xf>
    <xf numFmtId="43" fontId="37" fillId="0" borderId="89" xfId="0" applyNumberFormat="1" applyFont="1" applyBorder="1" applyAlignment="1">
      <alignment horizontal="center" vertical="center"/>
    </xf>
    <xf numFmtId="0" fontId="6" fillId="3" borderId="22" xfId="4" applyFont="1" applyFill="1" applyBorder="1" applyAlignment="1"/>
    <xf numFmtId="0" fontId="6" fillId="3" borderId="0" xfId="4" applyFont="1" applyFill="1"/>
    <xf numFmtId="4" fontId="6" fillId="3" borderId="61" xfId="4" applyNumberFormat="1" applyFont="1" applyFill="1" applyBorder="1" applyAlignment="1">
      <alignment horizontal="center" vertical="center"/>
    </xf>
    <xf numFmtId="4" fontId="6" fillId="3" borderId="1" xfId="4" applyNumberFormat="1" applyFont="1" applyFill="1" applyBorder="1" applyAlignment="1">
      <alignment horizontal="center" vertical="center"/>
    </xf>
    <xf numFmtId="4" fontId="6" fillId="3" borderId="7" xfId="4" applyNumberFormat="1" applyFont="1" applyFill="1" applyBorder="1" applyAlignment="1">
      <alignment horizontal="center" vertical="center"/>
    </xf>
    <xf numFmtId="4" fontId="6" fillId="3" borderId="71" xfId="4" applyNumberFormat="1" applyFont="1" applyFill="1" applyBorder="1" applyAlignment="1">
      <alignment horizontal="center" vertical="center"/>
    </xf>
    <xf numFmtId="4" fontId="6" fillId="3" borderId="53" xfId="4" applyNumberFormat="1" applyFont="1" applyFill="1" applyBorder="1" applyAlignment="1">
      <alignment horizontal="center" vertical="center"/>
    </xf>
    <xf numFmtId="4" fontId="6" fillId="3" borderId="72" xfId="4" applyNumberFormat="1" applyFont="1" applyFill="1" applyBorder="1" applyAlignment="1">
      <alignment horizontal="center" vertical="center"/>
    </xf>
    <xf numFmtId="0" fontId="56" fillId="3" borderId="1" xfId="4" applyNumberFormat="1" applyFont="1" applyFill="1" applyBorder="1" applyAlignment="1">
      <alignment horizontal="center" vertical="center" wrapText="1"/>
    </xf>
    <xf numFmtId="0" fontId="56" fillId="3" borderId="2" xfId="4" applyNumberFormat="1" applyFont="1" applyFill="1" applyBorder="1" applyAlignment="1">
      <alignment horizontal="center" vertical="center" wrapText="1"/>
    </xf>
    <xf numFmtId="0" fontId="56" fillId="3" borderId="61" xfId="4" applyFont="1" applyFill="1" applyBorder="1" applyAlignment="1">
      <alignment horizontal="center" vertical="center" wrapText="1"/>
    </xf>
    <xf numFmtId="0" fontId="56" fillId="3" borderId="1" xfId="4" applyFont="1" applyFill="1" applyBorder="1" applyAlignment="1">
      <alignment horizontal="center" vertical="center" wrapText="1"/>
    </xf>
    <xf numFmtId="0" fontId="56" fillId="3" borderId="7" xfId="4" applyFont="1" applyFill="1" applyBorder="1" applyAlignment="1">
      <alignment horizontal="center" vertical="center" wrapText="1"/>
    </xf>
    <xf numFmtId="0" fontId="6" fillId="3" borderId="1" xfId="4" applyFont="1" applyFill="1" applyBorder="1" applyAlignment="1">
      <alignment horizontal="center" vertical="center"/>
    </xf>
    <xf numFmtId="0" fontId="6" fillId="3" borderId="2" xfId="4" applyFont="1" applyFill="1" applyBorder="1" applyAlignment="1">
      <alignment horizontal="center" vertical="center"/>
    </xf>
    <xf numFmtId="0" fontId="74" fillId="3" borderId="1" xfId="4" applyFont="1" applyFill="1" applyBorder="1" applyAlignment="1">
      <alignment horizontal="center" vertical="center"/>
    </xf>
    <xf numFmtId="0" fontId="74" fillId="3" borderId="2" xfId="4" applyFont="1" applyFill="1" applyBorder="1" applyAlignment="1">
      <alignment horizontal="center" vertical="center"/>
    </xf>
    <xf numFmtId="4" fontId="56" fillId="3" borderId="51" xfId="4" applyNumberFormat="1" applyFont="1" applyFill="1" applyBorder="1" applyAlignment="1">
      <alignment horizontal="center" vertical="center"/>
    </xf>
    <xf numFmtId="4" fontId="56" fillId="3" borderId="15" xfId="4" applyNumberFormat="1" applyFont="1" applyFill="1" applyBorder="1" applyAlignment="1">
      <alignment horizontal="center" vertical="center"/>
    </xf>
    <xf numFmtId="4" fontId="56" fillId="3" borderId="16" xfId="4" applyNumberFormat="1" applyFont="1" applyFill="1" applyBorder="1" applyAlignment="1">
      <alignment horizontal="center" vertical="center"/>
    </xf>
    <xf numFmtId="0" fontId="79" fillId="3" borderId="21" xfId="4" applyFont="1" applyFill="1" applyBorder="1" applyAlignment="1">
      <alignment horizontal="left" vertical="center"/>
    </xf>
    <xf numFmtId="4" fontId="56" fillId="3" borderId="70" xfId="4" applyNumberFormat="1" applyFont="1" applyFill="1" applyBorder="1" applyAlignment="1">
      <alignment horizontal="center" vertical="center"/>
    </xf>
    <xf numFmtId="0" fontId="74" fillId="3" borderId="53" xfId="4" applyFont="1" applyFill="1" applyBorder="1" applyAlignment="1">
      <alignment horizontal="center" vertical="center"/>
    </xf>
    <xf numFmtId="0" fontId="74" fillId="3" borderId="21" xfId="4" applyFont="1" applyFill="1" applyBorder="1" applyAlignment="1">
      <alignment horizontal="center" vertical="center"/>
    </xf>
    <xf numFmtId="44" fontId="56" fillId="3" borderId="90" xfId="4" applyNumberFormat="1" applyFont="1" applyFill="1" applyBorder="1" applyAlignment="1">
      <alignment horizontal="center" vertical="center"/>
    </xf>
    <xf numFmtId="0" fontId="6" fillId="3" borderId="14" xfId="4" applyFont="1" applyFill="1" applyBorder="1" applyAlignment="1">
      <alignment horizontal="center" vertical="center" wrapText="1"/>
    </xf>
    <xf numFmtId="0" fontId="74" fillId="3" borderId="15" xfId="4" applyFont="1" applyFill="1" applyBorder="1" applyAlignment="1">
      <alignment horizontal="center" vertical="center" wrapText="1"/>
    </xf>
    <xf numFmtId="0" fontId="74" fillId="3" borderId="15" xfId="4" applyFont="1" applyFill="1" applyBorder="1" applyAlignment="1">
      <alignment horizontal="center" vertical="center"/>
    </xf>
    <xf numFmtId="0" fontId="74" fillId="3" borderId="79" xfId="4" applyFont="1" applyFill="1" applyBorder="1" applyAlignment="1">
      <alignment horizontal="center" vertical="center"/>
    </xf>
    <xf numFmtId="44" fontId="74" fillId="3" borderId="8" xfId="155" applyNumberFormat="1" applyFont="1" applyFill="1" applyBorder="1" applyAlignment="1">
      <alignment horizontal="right" vertical="center"/>
    </xf>
    <xf numFmtId="10" fontId="6" fillId="3" borderId="88" xfId="4" applyNumberFormat="1" applyFont="1" applyFill="1" applyBorder="1" applyAlignment="1">
      <alignment horizontal="center" vertical="center"/>
    </xf>
    <xf numFmtId="44" fontId="34" fillId="3" borderId="0" xfId="8" applyFont="1" applyFill="1" applyBorder="1"/>
    <xf numFmtId="44" fontId="34" fillId="0" borderId="0" xfId="8" applyFont="1" applyFill="1" applyBorder="1"/>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3" fillId="3" borderId="2" xfId="0" applyFont="1" applyFill="1" applyBorder="1" applyAlignment="1">
      <alignment horizontal="left" vertical="center"/>
    </xf>
    <xf numFmtId="0" fontId="13" fillId="3" borderId="3" xfId="0" applyFont="1" applyFill="1" applyBorder="1" applyAlignment="1">
      <alignment horizontal="left" vertical="center"/>
    </xf>
    <xf numFmtId="0" fontId="13" fillId="3" borderId="4" xfId="0" applyFont="1" applyFill="1" applyBorder="1" applyAlignment="1">
      <alignment horizontal="left" vertical="center"/>
    </xf>
    <xf numFmtId="0" fontId="14" fillId="3" borderId="0" xfId="0" applyFont="1" applyFill="1" applyAlignment="1">
      <alignment horizontal="center" vertical="center"/>
    </xf>
    <xf numFmtId="0" fontId="14" fillId="3" borderId="1" xfId="0" applyFont="1" applyFill="1" applyBorder="1" applyAlignment="1">
      <alignment horizontal="center" vertical="center"/>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4" xfId="0" applyFont="1" applyFill="1" applyBorder="1" applyAlignment="1">
      <alignment vertical="center"/>
    </xf>
    <xf numFmtId="0" fontId="13" fillId="3" borderId="0" xfId="0" applyFont="1" applyFill="1" applyBorder="1" applyAlignment="1">
      <alignment horizontal="center" vertical="center"/>
    </xf>
    <xf numFmtId="0" fontId="14" fillId="3" borderId="0" xfId="0" applyFont="1" applyFill="1" applyAlignment="1">
      <alignment horizontal="left" vertical="center"/>
    </xf>
    <xf numFmtId="0" fontId="13" fillId="3" borderId="21" xfId="0" applyFont="1" applyFill="1" applyBorder="1" applyAlignment="1">
      <alignment horizontal="left" vertical="center"/>
    </xf>
    <xf numFmtId="0" fontId="13" fillId="3" borderId="24" xfId="0" applyFont="1" applyFill="1" applyBorder="1" applyAlignment="1">
      <alignment horizontal="left" vertical="center"/>
    </xf>
    <xf numFmtId="4" fontId="13" fillId="3" borderId="1" xfId="0" applyNumberFormat="1" applyFont="1" applyFill="1" applyBorder="1" applyAlignment="1">
      <alignment horizontal="center" vertical="center"/>
    </xf>
    <xf numFmtId="0" fontId="13" fillId="3" borderId="1" xfId="0" applyFont="1" applyFill="1" applyBorder="1" applyAlignment="1">
      <alignment horizontal="center" vertical="center"/>
    </xf>
    <xf numFmtId="4" fontId="14" fillId="3" borderId="54" xfId="0" applyNumberFormat="1" applyFont="1" applyFill="1" applyBorder="1" applyAlignment="1">
      <alignment horizontal="right" vertical="center"/>
    </xf>
    <xf numFmtId="49" fontId="14" fillId="3" borderId="1" xfId="0" applyNumberFormat="1" applyFont="1" applyFill="1" applyBorder="1" applyAlignment="1">
      <alignment horizontal="right" vertical="center"/>
    </xf>
    <xf numFmtId="4" fontId="13" fillId="3" borderId="1" xfId="0" applyNumberFormat="1" applyFont="1" applyFill="1" applyBorder="1" applyAlignment="1">
      <alignment horizontal="right" vertical="center"/>
    </xf>
    <xf numFmtId="0" fontId="14" fillId="3" borderId="53" xfId="0" applyFont="1" applyFill="1" applyBorder="1" applyAlignment="1">
      <alignment horizontal="right" vertical="center"/>
    </xf>
    <xf numFmtId="0" fontId="14" fillId="3" borderId="52" xfId="0" applyFont="1" applyFill="1" applyBorder="1" applyAlignment="1">
      <alignment horizontal="right" vertical="center"/>
    </xf>
    <xf numFmtId="0" fontId="61" fillId="15" borderId="21" xfId="153" applyFont="1" applyFill="1" applyBorder="1" applyAlignment="1">
      <alignment horizontal="center" vertical="center" wrapText="1"/>
    </xf>
    <xf numFmtId="0" fontId="65" fillId="16" borderId="0" xfId="153" applyFont="1" applyFill="1" applyBorder="1" applyAlignment="1">
      <alignment horizontal="center" vertical="center" wrapText="1"/>
    </xf>
    <xf numFmtId="0" fontId="55" fillId="3" borderId="0" xfId="153" applyFill="1" applyBorder="1"/>
    <xf numFmtId="44" fontId="66" fillId="3" borderId="0" xfId="155" applyNumberFormat="1" applyFont="1" applyFill="1" applyBorder="1" applyAlignment="1">
      <alignment horizontal="right" vertical="center"/>
    </xf>
    <xf numFmtId="44" fontId="74" fillId="3" borderId="0" xfId="155" applyNumberFormat="1" applyFont="1" applyFill="1" applyBorder="1" applyAlignment="1">
      <alignment horizontal="right" vertical="center"/>
    </xf>
    <xf numFmtId="0" fontId="61" fillId="3" borderId="0" xfId="153" applyFont="1" applyFill="1" applyBorder="1"/>
    <xf numFmtId="0" fontId="55" fillId="3" borderId="0" xfId="153" applyFont="1" applyFill="1" applyBorder="1"/>
    <xf numFmtId="0" fontId="66" fillId="3" borderId="0" xfId="4" applyFont="1" applyFill="1" applyBorder="1" applyAlignment="1">
      <alignment horizontal="center" vertical="center" wrapText="1"/>
    </xf>
    <xf numFmtId="0" fontId="6" fillId="3" borderId="0" xfId="4" applyFont="1" applyFill="1" applyBorder="1" applyAlignment="1">
      <alignment horizontal="center" vertical="center" wrapText="1"/>
    </xf>
    <xf numFmtId="0" fontId="66" fillId="3" borderId="0" xfId="4" applyFont="1" applyFill="1" applyBorder="1" applyAlignment="1">
      <alignment horizontal="center" vertical="center"/>
    </xf>
    <xf numFmtId="39" fontId="61" fillId="3" borderId="23" xfId="153" applyNumberFormat="1" applyFont="1" applyFill="1" applyBorder="1"/>
    <xf numFmtId="39" fontId="61" fillId="3" borderId="53" xfId="153" applyNumberFormat="1" applyFont="1" applyFill="1" applyBorder="1"/>
    <xf numFmtId="39" fontId="61" fillId="3" borderId="72" xfId="153" applyNumberFormat="1" applyFont="1" applyFill="1" applyBorder="1"/>
    <xf numFmtId="39" fontId="61" fillId="3" borderId="14" xfId="153" applyNumberFormat="1" applyFont="1" applyFill="1" applyBorder="1"/>
    <xf numFmtId="39" fontId="61" fillId="3" borderId="15" xfId="153" applyNumberFormat="1" applyFont="1" applyFill="1" applyBorder="1"/>
    <xf numFmtId="39" fontId="61" fillId="3" borderId="16" xfId="153" applyNumberFormat="1" applyFont="1" applyFill="1" applyBorder="1"/>
    <xf numFmtId="0" fontId="23" fillId="3" borderId="8" xfId="4" applyFont="1" applyFill="1" applyBorder="1" applyAlignment="1">
      <alignment horizontal="center" vertical="center" wrapText="1"/>
    </xf>
    <xf numFmtId="0" fontId="23" fillId="3" borderId="3" xfId="4" applyFont="1" applyFill="1" applyBorder="1" applyAlignment="1">
      <alignment horizontal="center" vertical="center" wrapText="1"/>
    </xf>
    <xf numFmtId="0" fontId="23" fillId="3" borderId="4" xfId="4"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7" fillId="3" borderId="21" xfId="4" applyFont="1" applyFill="1" applyBorder="1" applyAlignment="1">
      <alignment horizontal="center" vertical="center" wrapText="1"/>
    </xf>
    <xf numFmtId="0" fontId="7" fillId="3" borderId="22" xfId="4" applyFont="1" applyFill="1" applyBorder="1" applyAlignment="1">
      <alignment horizontal="center" vertical="center" wrapText="1"/>
    </xf>
    <xf numFmtId="0" fontId="7" fillId="3" borderId="24" xfId="4" applyFont="1" applyFill="1" applyBorder="1" applyAlignment="1">
      <alignment horizontal="center" vertical="center" wrapText="1"/>
    </xf>
    <xf numFmtId="0" fontId="7" fillId="3" borderId="5" xfId="4" applyFont="1" applyFill="1" applyBorder="1" applyAlignment="1">
      <alignment horizontal="center" vertical="center" wrapText="1"/>
    </xf>
    <xf numFmtId="0" fontId="7" fillId="3" borderId="14" xfId="4" applyFont="1" applyFill="1" applyBorder="1" applyAlignment="1">
      <alignment horizontal="center" vertical="center"/>
    </xf>
    <xf numFmtId="0" fontId="7" fillId="3" borderId="51" xfId="4" applyFont="1" applyFill="1" applyBorder="1" applyAlignment="1">
      <alignment horizontal="center" vertical="center"/>
    </xf>
    <xf numFmtId="0" fontId="7" fillId="3" borderId="15" xfId="4" applyFont="1" applyFill="1" applyBorder="1" applyAlignment="1">
      <alignment horizontal="center" vertical="center"/>
    </xf>
    <xf numFmtId="0" fontId="7" fillId="3" borderId="9" xfId="4" applyFont="1" applyFill="1" applyBorder="1" applyAlignment="1">
      <alignment horizontal="center" vertical="center" wrapText="1"/>
    </xf>
    <xf numFmtId="0" fontId="7" fillId="3" borderId="10" xfId="4" applyFont="1" applyFill="1" applyBorder="1" applyAlignment="1">
      <alignment horizontal="center" vertical="center" wrapText="1"/>
    </xf>
    <xf numFmtId="0" fontId="7" fillId="3" borderId="11" xfId="4" applyFont="1" applyFill="1" applyBorder="1" applyAlignment="1">
      <alignment horizontal="center" vertical="center" wrapText="1"/>
    </xf>
    <xf numFmtId="0" fontId="4" fillId="3" borderId="4" xfId="0" applyFont="1" applyFill="1" applyBorder="1" applyAlignment="1">
      <alignment horizontal="center" vertical="center" wrapText="1"/>
    </xf>
    <xf numFmtId="0" fontId="7" fillId="3" borderId="62" xfId="4" applyFont="1" applyFill="1" applyBorder="1" applyAlignment="1">
      <alignment horizontal="center" vertical="center"/>
    </xf>
    <xf numFmtId="0" fontId="7" fillId="3" borderId="18" xfId="4" applyFont="1" applyFill="1" applyBorder="1" applyAlignment="1">
      <alignment horizontal="center" vertical="center"/>
    </xf>
    <xf numFmtId="0" fontId="7" fillId="3" borderId="11" xfId="4" applyFont="1" applyFill="1" applyBorder="1" applyAlignment="1">
      <alignment horizontal="center" vertical="center"/>
    </xf>
    <xf numFmtId="0" fontId="7" fillId="3" borderId="19" xfId="4" applyFont="1" applyFill="1" applyBorder="1" applyAlignment="1">
      <alignment horizontal="center" vertical="center"/>
    </xf>
    <xf numFmtId="0" fontId="7" fillId="3" borderId="12" xfId="4" applyFont="1" applyFill="1" applyBorder="1" applyAlignment="1">
      <alignment horizontal="center" vertical="center"/>
    </xf>
    <xf numFmtId="0" fontId="22" fillId="3" borderId="8" xfId="4" applyFont="1" applyFill="1" applyBorder="1" applyAlignment="1">
      <alignment horizontal="left" vertical="center" wrapText="1"/>
    </xf>
    <xf numFmtId="0" fontId="22" fillId="3" borderId="4" xfId="4" applyFont="1" applyFill="1" applyBorder="1" applyAlignment="1">
      <alignment horizontal="left" vertical="center" wrapText="1"/>
    </xf>
    <xf numFmtId="0" fontId="22" fillId="3" borderId="2" xfId="4" applyFont="1" applyFill="1" applyBorder="1" applyAlignment="1">
      <alignment horizontal="left" vertical="center" wrapText="1"/>
    </xf>
    <xf numFmtId="0" fontId="5" fillId="3" borderId="0" xfId="0" applyFont="1" applyFill="1" applyAlignment="1">
      <alignment horizontal="center" vertical="center"/>
    </xf>
    <xf numFmtId="0" fontId="22" fillId="3" borderId="2" xfId="4" applyFont="1" applyFill="1" applyBorder="1" applyAlignment="1">
      <alignment horizontal="center" vertical="center" wrapText="1"/>
    </xf>
    <xf numFmtId="0" fontId="22" fillId="3" borderId="4" xfId="4" applyFont="1" applyFill="1" applyBorder="1" applyAlignment="1">
      <alignment horizontal="center" vertical="center" wrapText="1"/>
    </xf>
    <xf numFmtId="4" fontId="69" fillId="3" borderId="0" xfId="0" applyNumberFormat="1" applyFont="1" applyFill="1" applyAlignment="1">
      <alignment horizontal="center" vertical="center"/>
    </xf>
    <xf numFmtId="0" fontId="70" fillId="0" borderId="0" xfId="0" applyFont="1" applyAlignment="1">
      <alignment horizontal="center" vertical="center"/>
    </xf>
    <xf numFmtId="0" fontId="7" fillId="3" borderId="8" xfId="4" applyFont="1" applyFill="1" applyBorder="1" applyAlignment="1">
      <alignment horizontal="center" vertical="center"/>
    </xf>
    <xf numFmtId="0" fontId="7" fillId="3" borderId="3" xfId="4" applyFont="1" applyFill="1" applyBorder="1" applyAlignment="1">
      <alignment horizontal="center" vertical="center"/>
    </xf>
    <xf numFmtId="0" fontId="7" fillId="3" borderId="17" xfId="4" applyFont="1" applyFill="1" applyBorder="1" applyAlignment="1">
      <alignment horizontal="center" vertical="center"/>
    </xf>
    <xf numFmtId="0" fontId="7" fillId="3" borderId="4" xfId="4" applyFont="1" applyFill="1" applyBorder="1" applyAlignment="1">
      <alignment horizontal="center" vertical="center"/>
    </xf>
    <xf numFmtId="0" fontId="7" fillId="3" borderId="9" xfId="4" applyFont="1" applyFill="1" applyBorder="1" applyAlignment="1">
      <alignment horizontal="center" vertical="center"/>
    </xf>
    <xf numFmtId="0" fontId="7" fillId="3" borderId="10" xfId="4" applyFont="1" applyFill="1" applyBorder="1" applyAlignment="1">
      <alignment horizontal="center" vertical="center"/>
    </xf>
    <xf numFmtId="0" fontId="7" fillId="3" borderId="12" xfId="5" applyNumberFormat="1" applyFont="1" applyFill="1" applyBorder="1" applyAlignment="1">
      <alignment horizontal="center" vertical="center"/>
    </xf>
    <xf numFmtId="0" fontId="7" fillId="3" borderId="13" xfId="5" applyNumberFormat="1" applyFont="1" applyFill="1" applyBorder="1" applyAlignment="1">
      <alignment horizontal="center" vertical="center"/>
    </xf>
    <xf numFmtId="0" fontId="15" fillId="3" borderId="27" xfId="0" applyFont="1" applyFill="1" applyBorder="1" applyAlignment="1">
      <alignment horizontal="left" vertical="center" wrapText="1"/>
    </xf>
    <xf numFmtId="0" fontId="15" fillId="3" borderId="28" xfId="0" applyFont="1" applyFill="1" applyBorder="1" applyAlignment="1">
      <alignment horizontal="left" vertical="center" wrapText="1"/>
    </xf>
    <xf numFmtId="0" fontId="15" fillId="3" borderId="29" xfId="0" applyFont="1" applyFill="1" applyBorder="1" applyAlignment="1">
      <alignment horizontal="left" vertical="center" wrapText="1"/>
    </xf>
    <xf numFmtId="0" fontId="12" fillId="4" borderId="27" xfId="0" applyFont="1" applyFill="1" applyBorder="1" applyAlignment="1">
      <alignment horizontal="center" vertical="center"/>
    </xf>
    <xf numFmtId="0" fontId="12" fillId="4" borderId="28" xfId="0" applyFont="1" applyFill="1" applyBorder="1" applyAlignment="1">
      <alignment horizontal="center" vertical="center"/>
    </xf>
    <xf numFmtId="0" fontId="12" fillId="4" borderId="29" xfId="0" applyFont="1" applyFill="1" applyBorder="1" applyAlignment="1">
      <alignment horizontal="center" vertical="center"/>
    </xf>
    <xf numFmtId="0" fontId="11" fillId="3" borderId="50" xfId="0" applyFont="1" applyFill="1" applyBorder="1" applyAlignment="1">
      <alignment horizontal="left" vertical="center" wrapText="1"/>
    </xf>
    <xf numFmtId="0" fontId="15" fillId="3" borderId="37" xfId="0" applyFont="1" applyFill="1" applyBorder="1" applyAlignment="1">
      <alignment horizontal="left" vertical="center"/>
    </xf>
    <xf numFmtId="0" fontId="15" fillId="3" borderId="3" xfId="0" applyFont="1" applyFill="1" applyBorder="1" applyAlignment="1">
      <alignment horizontal="left" vertical="center"/>
    </xf>
    <xf numFmtId="0" fontId="15" fillId="3" borderId="17" xfId="0" applyFont="1" applyFill="1" applyBorder="1" applyAlignment="1">
      <alignment horizontal="left" vertical="center"/>
    </xf>
    <xf numFmtId="49" fontId="12" fillId="3" borderId="8" xfId="0" applyNumberFormat="1" applyFont="1" applyFill="1" applyBorder="1" applyAlignment="1">
      <alignment horizontal="center" vertical="center"/>
    </xf>
    <xf numFmtId="49" fontId="12" fillId="3" borderId="3" xfId="0" applyNumberFormat="1" applyFont="1" applyFill="1" applyBorder="1" applyAlignment="1">
      <alignment horizontal="center" vertical="center"/>
    </xf>
    <xf numFmtId="49" fontId="12" fillId="3" borderId="38" xfId="0" applyNumberFormat="1" applyFont="1" applyFill="1" applyBorder="1" applyAlignment="1">
      <alignment horizontal="center" vertical="center"/>
    </xf>
    <xf numFmtId="0" fontId="15" fillId="3" borderId="39"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3" xfId="0" applyFont="1" applyFill="1" applyBorder="1" applyAlignment="1">
      <alignment horizontal="left" vertical="center" wrapText="1"/>
    </xf>
    <xf numFmtId="49" fontId="12" fillId="3" borderId="9" xfId="0" applyNumberFormat="1" applyFont="1" applyFill="1" applyBorder="1" applyAlignment="1">
      <alignment horizontal="center" vertical="center"/>
    </xf>
    <xf numFmtId="49" fontId="12" fillId="3" borderId="10" xfId="0" applyNumberFormat="1" applyFont="1" applyFill="1" applyBorder="1" applyAlignment="1">
      <alignment horizontal="center" vertical="center"/>
    </xf>
    <xf numFmtId="49" fontId="12" fillId="3" borderId="40" xfId="0" applyNumberFormat="1" applyFont="1" applyFill="1" applyBorder="1" applyAlignment="1">
      <alignment horizontal="center" vertical="center"/>
    </xf>
    <xf numFmtId="0" fontId="12" fillId="4" borderId="41" xfId="0" applyFont="1" applyFill="1" applyBorder="1" applyAlignment="1">
      <alignment horizontal="center" vertical="center"/>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49" fontId="12" fillId="4" borderId="44" xfId="0" applyNumberFormat="1" applyFont="1" applyFill="1" applyBorder="1" applyAlignment="1">
      <alignment horizontal="center" vertical="center"/>
    </xf>
    <xf numFmtId="49" fontId="12" fillId="4" borderId="42" xfId="0" applyNumberFormat="1" applyFont="1" applyFill="1" applyBorder="1" applyAlignment="1">
      <alignment horizontal="center" vertical="center"/>
    </xf>
    <xf numFmtId="49" fontId="12" fillId="4" borderId="45" xfId="0" applyNumberFormat="1"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3" fillId="3" borderId="2" xfId="0" applyFont="1" applyFill="1" applyBorder="1" applyAlignment="1">
      <alignment horizontal="left" vertical="center"/>
    </xf>
    <xf numFmtId="0" fontId="13" fillId="3" borderId="3" xfId="0" applyFont="1" applyFill="1" applyBorder="1" applyAlignment="1">
      <alignment horizontal="left" vertical="center"/>
    </xf>
    <xf numFmtId="0" fontId="13" fillId="3" borderId="4" xfId="0" applyFont="1" applyFill="1" applyBorder="1" applyAlignment="1">
      <alignment horizontal="left" vertical="center"/>
    </xf>
    <xf numFmtId="0" fontId="14" fillId="3" borderId="1" xfId="0" applyFont="1" applyFill="1" applyBorder="1" applyAlignment="1">
      <alignment horizontal="right" vertical="center"/>
    </xf>
    <xf numFmtId="0" fontId="27" fillId="3" borderId="1" xfId="0" applyFont="1" applyFill="1" applyBorder="1" applyAlignment="1">
      <alignment horizontal="right" vertical="center"/>
    </xf>
    <xf numFmtId="0" fontId="26" fillId="3" borderId="0" xfId="0" applyFont="1" applyFill="1" applyBorder="1" applyAlignment="1">
      <alignment horizontal="center" vertical="center" wrapText="1"/>
    </xf>
    <xf numFmtId="0" fontId="11" fillId="3" borderId="32" xfId="0" applyFont="1" applyFill="1" applyBorder="1" applyAlignment="1">
      <alignment horizontal="left" vertical="center"/>
    </xf>
    <xf numFmtId="0" fontId="11" fillId="3" borderId="33" xfId="0" applyFont="1" applyFill="1" applyBorder="1" applyAlignment="1">
      <alignment horizontal="left" vertical="center"/>
    </xf>
    <xf numFmtId="0" fontId="11" fillId="3" borderId="34" xfId="0" applyFont="1" applyFill="1" applyBorder="1" applyAlignment="1">
      <alignment horizontal="left" vertical="center"/>
    </xf>
    <xf numFmtId="49" fontId="12" fillId="3" borderId="35" xfId="0" applyNumberFormat="1" applyFont="1" applyFill="1" applyBorder="1" applyAlignment="1">
      <alignment horizontal="center" vertical="center"/>
    </xf>
    <xf numFmtId="49" fontId="12" fillId="3" borderId="33" xfId="0" applyNumberFormat="1" applyFont="1" applyFill="1" applyBorder="1" applyAlignment="1">
      <alignment horizontal="center" vertical="center"/>
    </xf>
    <xf numFmtId="49" fontId="12" fillId="3" borderId="36" xfId="0" applyNumberFormat="1" applyFont="1" applyFill="1" applyBorder="1" applyAlignment="1">
      <alignment horizontal="center" vertical="center"/>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3" fillId="3" borderId="2"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10" fontId="13" fillId="3" borderId="2" xfId="0" applyNumberFormat="1" applyFont="1" applyFill="1" applyBorder="1" applyAlignment="1">
      <alignment horizontal="left" vertical="center"/>
    </xf>
    <xf numFmtId="10" fontId="13" fillId="3" borderId="3" xfId="0" applyNumberFormat="1" applyFont="1" applyFill="1" applyBorder="1" applyAlignment="1">
      <alignment horizontal="left" vertical="center"/>
    </xf>
    <xf numFmtId="10" fontId="13" fillId="3" borderId="4" xfId="0" applyNumberFormat="1" applyFont="1" applyFill="1" applyBorder="1" applyAlignment="1">
      <alignment horizontal="left" vertical="center"/>
    </xf>
    <xf numFmtId="0" fontId="14" fillId="3" borderId="0" xfId="0" applyFont="1" applyFill="1" applyAlignment="1">
      <alignment horizontal="center" vertical="center"/>
    </xf>
    <xf numFmtId="0" fontId="13" fillId="3" borderId="1" xfId="0" applyFont="1" applyFill="1" applyBorder="1" applyAlignment="1">
      <alignment horizontal="left"/>
    </xf>
    <xf numFmtId="0" fontId="14" fillId="3" borderId="1" xfId="0" applyFont="1" applyFill="1" applyBorder="1" applyAlignment="1">
      <alignment horizontal="center" vertical="center"/>
    </xf>
    <xf numFmtId="0" fontId="13" fillId="3" borderId="1" xfId="0" applyFont="1" applyFill="1" applyBorder="1" applyAlignment="1">
      <alignment horizontal="left" vertical="center"/>
    </xf>
    <xf numFmtId="0" fontId="13" fillId="3" borderId="2" xfId="0" applyFont="1" applyFill="1" applyBorder="1" applyAlignment="1">
      <alignment horizontal="left"/>
    </xf>
    <xf numFmtId="0" fontId="13" fillId="3" borderId="3" xfId="0" applyFont="1" applyFill="1" applyBorder="1" applyAlignment="1">
      <alignment horizontal="left"/>
    </xf>
    <xf numFmtId="0" fontId="13" fillId="3" borderId="4" xfId="0" applyFont="1" applyFill="1" applyBorder="1" applyAlignment="1">
      <alignment horizontal="left"/>
    </xf>
    <xf numFmtId="0" fontId="14" fillId="3" borderId="0" xfId="0" applyFont="1" applyFill="1" applyBorder="1" applyAlignment="1">
      <alignment horizontal="center" vertical="center" wrapText="1"/>
    </xf>
    <xf numFmtId="0" fontId="13" fillId="3" borderId="1" xfId="0" applyFont="1" applyFill="1" applyBorder="1" applyAlignment="1">
      <alignment horizontal="left" vertical="center" wrapText="1"/>
    </xf>
    <xf numFmtId="0" fontId="13" fillId="3" borderId="0" xfId="0" applyFont="1" applyFill="1" applyBorder="1" applyAlignment="1">
      <alignment horizontal="left" vertical="center" wrapText="1"/>
    </xf>
    <xf numFmtId="0" fontId="31" fillId="3" borderId="0" xfId="0" applyFont="1" applyFill="1" applyAlignment="1">
      <alignment horizontal="left" vertical="center" wrapText="1"/>
    </xf>
    <xf numFmtId="0" fontId="32" fillId="3" borderId="3" xfId="0" applyFont="1" applyFill="1" applyBorder="1" applyAlignment="1">
      <alignment horizontal="center" vertical="center"/>
    </xf>
    <xf numFmtId="0" fontId="32" fillId="3" borderId="4" xfId="0" applyFont="1" applyFill="1" applyBorder="1" applyAlignment="1">
      <alignment horizontal="center" vertical="center"/>
    </xf>
    <xf numFmtId="0" fontId="14" fillId="3" borderId="0" xfId="0" applyFont="1" applyFill="1" applyBorder="1" applyAlignment="1">
      <alignment horizontal="center" vertical="center"/>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4" xfId="0" applyFont="1" applyFill="1" applyBorder="1" applyAlignment="1">
      <alignment vertical="center"/>
    </xf>
    <xf numFmtId="0" fontId="29" fillId="3" borderId="0" xfId="0" applyFont="1" applyFill="1" applyBorder="1" applyAlignment="1">
      <alignment horizontal="left" vertical="center"/>
    </xf>
    <xf numFmtId="0" fontId="27" fillId="3" borderId="0" xfId="0" applyFont="1" applyFill="1" applyAlignment="1">
      <alignment horizontal="left" vertical="center"/>
    </xf>
    <xf numFmtId="0" fontId="29" fillId="3" borderId="0" xfId="0" applyFont="1" applyFill="1" applyBorder="1" applyAlignment="1">
      <alignment horizontal="left" vertical="center" wrapText="1"/>
    </xf>
    <xf numFmtId="0" fontId="33" fillId="3" borderId="0" xfId="0" applyFont="1" applyFill="1" applyAlignment="1">
      <alignment horizontal="left" vertical="center" wrapText="1"/>
    </xf>
    <xf numFmtId="0" fontId="14" fillId="3" borderId="5" xfId="0" applyFont="1" applyFill="1" applyBorder="1" applyAlignment="1">
      <alignment horizontal="center" vertical="center"/>
    </xf>
    <xf numFmtId="0" fontId="29" fillId="3" borderId="22" xfId="0" applyFont="1" applyFill="1" applyBorder="1" applyAlignment="1">
      <alignment horizontal="left" vertical="center" wrapText="1"/>
    </xf>
    <xf numFmtId="0" fontId="27" fillId="3" borderId="22" xfId="0" applyFont="1" applyFill="1" applyBorder="1" applyAlignment="1">
      <alignment horizontal="left" vertical="center" wrapText="1"/>
    </xf>
    <xf numFmtId="0" fontId="31" fillId="3" borderId="0" xfId="0" applyFont="1" applyFill="1" applyBorder="1" applyAlignment="1">
      <alignment horizontal="left" vertical="center" wrapText="1"/>
    </xf>
    <xf numFmtId="0" fontId="13" fillId="3" borderId="0" xfId="0" applyFont="1" applyFill="1" applyBorder="1" applyAlignment="1">
      <alignment horizontal="center" vertical="center"/>
    </xf>
    <xf numFmtId="0" fontId="14" fillId="3" borderId="0" xfId="0" applyFont="1" applyFill="1" applyAlignment="1">
      <alignment horizontal="left" vertical="center"/>
    </xf>
    <xf numFmtId="0" fontId="27" fillId="3" borderId="4" xfId="0" applyFont="1" applyFill="1" applyBorder="1" applyAlignment="1">
      <alignment horizontal="center" vertical="center"/>
    </xf>
    <xf numFmtId="0" fontId="27" fillId="3" borderId="3" xfId="0" applyFont="1" applyFill="1" applyBorder="1" applyAlignment="1">
      <alignment horizontal="left" vertical="center"/>
    </xf>
    <xf numFmtId="0" fontId="27" fillId="3" borderId="4" xfId="0" applyFont="1" applyFill="1" applyBorder="1" applyAlignment="1">
      <alignment horizontal="left" vertical="center"/>
    </xf>
    <xf numFmtId="0" fontId="13" fillId="3" borderId="22" xfId="0" applyFont="1" applyFill="1" applyBorder="1" applyAlignment="1">
      <alignment horizontal="left" vertical="center" wrapText="1"/>
    </xf>
    <xf numFmtId="0" fontId="31" fillId="3" borderId="22" xfId="0" applyFont="1" applyFill="1" applyBorder="1" applyAlignment="1">
      <alignment horizontal="left" vertical="center" wrapText="1"/>
    </xf>
    <xf numFmtId="0" fontId="14" fillId="3" borderId="5" xfId="0" applyFont="1" applyFill="1" applyBorder="1" applyAlignment="1">
      <alignment horizontal="left" vertical="center" wrapText="1"/>
    </xf>
    <xf numFmtId="0" fontId="27" fillId="3" borderId="5" xfId="0" applyFont="1" applyFill="1" applyBorder="1" applyAlignment="1">
      <alignment horizontal="left" vertical="center" wrapText="1"/>
    </xf>
    <xf numFmtId="0" fontId="27" fillId="3" borderId="4" xfId="0" applyFont="1" applyFill="1" applyBorder="1" applyAlignment="1">
      <alignment vertical="center"/>
    </xf>
    <xf numFmtId="0" fontId="31" fillId="3" borderId="0" xfId="0" applyFont="1" applyFill="1" applyBorder="1" applyAlignment="1">
      <alignment vertical="center" wrapText="1"/>
    </xf>
    <xf numFmtId="0" fontId="14" fillId="3" borderId="21" xfId="0" applyFont="1" applyFill="1" applyBorder="1" applyAlignment="1">
      <alignment horizontal="center" vertical="center"/>
    </xf>
    <xf numFmtId="0" fontId="27" fillId="3" borderId="22" xfId="0" applyFont="1" applyFill="1" applyBorder="1" applyAlignment="1">
      <alignment horizontal="center" vertical="center"/>
    </xf>
    <xf numFmtId="0" fontId="27" fillId="3" borderId="23" xfId="0" applyFont="1" applyFill="1" applyBorder="1" applyAlignment="1">
      <alignment horizontal="center" vertical="center"/>
    </xf>
    <xf numFmtId="0" fontId="27" fillId="3" borderId="3" xfId="0" applyFont="1" applyFill="1" applyBorder="1" applyAlignment="1">
      <alignment horizontal="center" vertical="center"/>
    </xf>
    <xf numFmtId="0" fontId="13" fillId="3" borderId="21" xfId="0" applyFont="1" applyFill="1" applyBorder="1" applyAlignment="1">
      <alignment horizontal="left" vertical="center"/>
    </xf>
    <xf numFmtId="0" fontId="27" fillId="3" borderId="22" xfId="0" applyFont="1" applyFill="1" applyBorder="1" applyAlignment="1">
      <alignment horizontal="left" vertical="center"/>
    </xf>
    <xf numFmtId="0" fontId="27" fillId="3" borderId="23" xfId="0" applyFont="1" applyFill="1" applyBorder="1" applyAlignment="1">
      <alignment horizontal="left" vertical="center"/>
    </xf>
    <xf numFmtId="10" fontId="13" fillId="3" borderId="53" xfId="0" applyNumberFormat="1" applyFont="1" applyFill="1" applyBorder="1" applyAlignment="1">
      <alignment horizontal="center" vertical="center" wrapText="1"/>
    </xf>
    <xf numFmtId="0" fontId="27" fillId="3" borderId="52" xfId="0" applyFont="1" applyFill="1" applyBorder="1" applyAlignment="1">
      <alignment horizontal="center" vertical="center" wrapText="1"/>
    </xf>
    <xf numFmtId="0" fontId="13" fillId="3" borderId="24" xfId="0" applyFont="1" applyFill="1" applyBorder="1" applyAlignment="1">
      <alignment horizontal="left" vertical="center"/>
    </xf>
    <xf numFmtId="0" fontId="27" fillId="3" borderId="5" xfId="0" applyFont="1" applyFill="1" applyBorder="1" applyAlignment="1">
      <alignment horizontal="left" vertical="center"/>
    </xf>
    <xf numFmtId="0" fontId="27" fillId="3" borderId="25" xfId="0" applyFont="1" applyFill="1" applyBorder="1" applyAlignment="1">
      <alignment horizontal="left" vertical="center"/>
    </xf>
    <xf numFmtId="0" fontId="27" fillId="3" borderId="3" xfId="0" applyFont="1" applyFill="1" applyBorder="1" applyAlignment="1">
      <alignment vertical="center"/>
    </xf>
    <xf numFmtId="0" fontId="27" fillId="3" borderId="1" xfId="0" applyFont="1" applyFill="1" applyBorder="1" applyAlignment="1">
      <alignment horizontal="center" vertical="center"/>
    </xf>
    <xf numFmtId="4" fontId="13" fillId="3" borderId="1" xfId="0" applyNumberFormat="1" applyFont="1" applyFill="1" applyBorder="1" applyAlignment="1">
      <alignment horizontal="center" vertical="center"/>
    </xf>
    <xf numFmtId="0" fontId="41" fillId="3" borderId="6" xfId="0" applyFont="1" applyFill="1" applyBorder="1" applyAlignment="1">
      <alignment horizontal="left" wrapText="1"/>
    </xf>
    <xf numFmtId="0" fontId="40" fillId="3" borderId="0" xfId="0" applyFont="1" applyFill="1" applyBorder="1" applyAlignment="1">
      <alignment horizontal="left"/>
    </xf>
    <xf numFmtId="0" fontId="40" fillId="3" borderId="0" xfId="0" applyFont="1" applyFill="1" applyAlignment="1"/>
    <xf numFmtId="0" fontId="39" fillId="3" borderId="0" xfId="0" applyFont="1" applyFill="1" applyAlignment="1"/>
    <xf numFmtId="0" fontId="38" fillId="3" borderId="0" xfId="0" applyFont="1" applyFill="1" applyAlignment="1">
      <alignment horizontal="center" vertical="center"/>
    </xf>
    <xf numFmtId="0" fontId="37" fillId="3" borderId="0" xfId="0" applyFont="1" applyFill="1" applyAlignment="1">
      <alignment horizontal="center" vertical="center"/>
    </xf>
    <xf numFmtId="0" fontId="11" fillId="3" borderId="1" xfId="0" applyFont="1" applyFill="1" applyBorder="1" applyAlignment="1">
      <alignment horizontal="center" vertical="center"/>
    </xf>
    <xf numFmtId="0" fontId="13" fillId="3" borderId="1" xfId="0" applyFont="1" applyFill="1" applyBorder="1" applyAlignment="1">
      <alignment horizontal="center" vertical="center"/>
    </xf>
    <xf numFmtId="0" fontId="12" fillId="3" borderId="0" xfId="0" applyFont="1" applyFill="1" applyBorder="1" applyAlignment="1">
      <alignment horizontal="center"/>
    </xf>
    <xf numFmtId="0" fontId="41" fillId="0" borderId="6" xfId="0" applyFont="1" applyFill="1" applyBorder="1" applyAlignment="1">
      <alignment horizontal="left" wrapText="1"/>
    </xf>
    <xf numFmtId="0" fontId="40" fillId="0" borderId="0" xfId="0" applyFont="1" applyFill="1" applyBorder="1" applyAlignment="1">
      <alignment horizontal="left"/>
    </xf>
    <xf numFmtId="0" fontId="40" fillId="0" borderId="0" xfId="0" applyFont="1" applyFill="1" applyAlignment="1"/>
    <xf numFmtId="0" fontId="39" fillId="0" borderId="0" xfId="0" applyFont="1" applyFill="1" applyAlignment="1"/>
    <xf numFmtId="0" fontId="14" fillId="0" borderId="1" xfId="0" applyFont="1" applyFill="1" applyBorder="1" applyAlignment="1">
      <alignment horizontal="right" vertical="center"/>
    </xf>
    <xf numFmtId="0" fontId="27" fillId="0" borderId="1" xfId="0" applyFont="1" applyFill="1" applyBorder="1" applyAlignment="1">
      <alignment horizontal="right" vertical="center"/>
    </xf>
    <xf numFmtId="0" fontId="26" fillId="0" borderId="0" xfId="0"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0" xfId="0" applyFont="1" applyFill="1" applyAlignment="1">
      <alignment horizontal="center"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1" xfId="0" applyFont="1" applyFill="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Fill="1" applyAlignment="1">
      <alignment horizontal="left" vertical="center"/>
    </xf>
    <xf numFmtId="0" fontId="27" fillId="0" borderId="0" xfId="0" applyFont="1" applyFill="1" applyAlignment="1">
      <alignment horizontal="left" vertical="center"/>
    </xf>
    <xf numFmtId="0" fontId="14" fillId="0" borderId="5" xfId="0" applyFont="1" applyFill="1" applyBorder="1" applyAlignment="1">
      <alignment horizontal="left" vertical="center" wrapText="1"/>
    </xf>
    <xf numFmtId="0" fontId="27" fillId="0" borderId="5" xfId="0" applyFont="1" applyFill="1" applyBorder="1" applyAlignment="1">
      <alignment horizontal="left" vertical="center" wrapText="1"/>
    </xf>
    <xf numFmtId="0" fontId="14" fillId="0" borderId="21"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23"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3" xfId="0" applyFont="1" applyFill="1" applyBorder="1" applyAlignment="1">
      <alignment vertical="center"/>
    </xf>
    <xf numFmtId="0" fontId="37" fillId="0" borderId="0" xfId="0" applyFont="1" applyAlignment="1">
      <alignment horizontal="center" vertical="center"/>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10" fontId="13" fillId="0" borderId="2" xfId="0" applyNumberFormat="1" applyFont="1" applyFill="1" applyBorder="1" applyAlignment="1">
      <alignment horizontal="left" vertical="center"/>
    </xf>
    <xf numFmtId="10" fontId="13" fillId="0" borderId="3" xfId="0" applyNumberFormat="1" applyFont="1" applyFill="1" applyBorder="1" applyAlignment="1">
      <alignment horizontal="left" vertical="center"/>
    </xf>
    <xf numFmtId="10" fontId="13" fillId="0" borderId="4" xfId="0" applyNumberFormat="1" applyFont="1" applyFill="1" applyBorder="1" applyAlignment="1">
      <alignment horizontal="left" vertical="center"/>
    </xf>
    <xf numFmtId="0" fontId="13" fillId="0" borderId="1"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31" fillId="0" borderId="0" xfId="0" applyFont="1" applyFill="1" applyAlignment="1">
      <alignment horizontal="left" vertical="center" wrapText="1"/>
    </xf>
    <xf numFmtId="0" fontId="32" fillId="0" borderId="3" xfId="0" applyFont="1" applyFill="1" applyBorder="1" applyAlignment="1">
      <alignment horizontal="center" vertical="center"/>
    </xf>
    <xf numFmtId="0" fontId="32" fillId="0" borderId="4" xfId="0" applyFont="1" applyFill="1" applyBorder="1" applyAlignment="1">
      <alignment horizontal="center" vertical="center"/>
    </xf>
    <xf numFmtId="0" fontId="13" fillId="0" borderId="2" xfId="0" applyFont="1" applyFill="1" applyBorder="1" applyAlignment="1">
      <alignment vertical="center"/>
    </xf>
    <xf numFmtId="0" fontId="13" fillId="0" borderId="3" xfId="0" applyFont="1" applyFill="1" applyBorder="1" applyAlignment="1">
      <alignment vertical="center"/>
    </xf>
    <xf numFmtId="0" fontId="13" fillId="0" borderId="4" xfId="0" applyFont="1" applyFill="1" applyBorder="1" applyAlignment="1">
      <alignment vertical="center"/>
    </xf>
    <xf numFmtId="0" fontId="13" fillId="0" borderId="1" xfId="0" applyFont="1" applyFill="1" applyBorder="1" applyAlignment="1">
      <alignment horizontal="left" vertical="center"/>
    </xf>
    <xf numFmtId="0" fontId="29" fillId="0" borderId="22" xfId="0" applyFont="1" applyFill="1" applyBorder="1" applyAlignment="1">
      <alignment horizontal="left" vertical="center" wrapText="1"/>
    </xf>
    <xf numFmtId="0" fontId="27" fillId="0" borderId="22" xfId="0" applyFont="1" applyFill="1" applyBorder="1" applyAlignment="1">
      <alignment horizontal="left" vertical="center" wrapText="1"/>
    </xf>
    <xf numFmtId="0" fontId="29" fillId="0" borderId="0" xfId="0" applyFont="1" applyFill="1" applyBorder="1" applyAlignment="1">
      <alignment horizontal="left" vertical="center"/>
    </xf>
    <xf numFmtId="0" fontId="29" fillId="0" borderId="0" xfId="0" applyFont="1" applyFill="1" applyBorder="1" applyAlignment="1">
      <alignment horizontal="left" vertical="center" wrapText="1"/>
    </xf>
    <xf numFmtId="0" fontId="33" fillId="0" borderId="0" xfId="0" applyFont="1" applyFill="1" applyAlignment="1">
      <alignment horizontal="left" vertical="center" wrapText="1"/>
    </xf>
    <xf numFmtId="0" fontId="13" fillId="0" borderId="22" xfId="0" applyFont="1" applyFill="1" applyBorder="1" applyAlignment="1">
      <alignment horizontal="left" vertical="center" wrapText="1"/>
    </xf>
    <xf numFmtId="0" fontId="31" fillId="0" borderId="22" xfId="0" applyFont="1" applyFill="1" applyBorder="1" applyAlignment="1">
      <alignment horizontal="left" vertical="center" wrapText="1"/>
    </xf>
    <xf numFmtId="0" fontId="27" fillId="0" borderId="3" xfId="0" applyFont="1" applyFill="1" applyBorder="1" applyAlignment="1">
      <alignment horizontal="left" vertical="center"/>
    </xf>
    <xf numFmtId="0" fontId="27" fillId="0" borderId="4" xfId="0" applyFont="1" applyFill="1" applyBorder="1" applyAlignment="1">
      <alignment horizontal="left" vertical="center"/>
    </xf>
    <xf numFmtId="0" fontId="31" fillId="0" borderId="0" xfId="0" applyFont="1" applyFill="1" applyBorder="1" applyAlignment="1">
      <alignment vertical="center" wrapText="1"/>
    </xf>
    <xf numFmtId="0" fontId="27" fillId="0" borderId="4" xfId="0" applyFont="1" applyFill="1" applyBorder="1" applyAlignment="1">
      <alignment vertical="center"/>
    </xf>
    <xf numFmtId="0" fontId="13" fillId="0" borderId="24" xfId="0" applyFont="1" applyFill="1" applyBorder="1" applyAlignment="1">
      <alignment horizontal="left" vertical="center"/>
    </xf>
    <xf numFmtId="0" fontId="27" fillId="0" borderId="5" xfId="0" applyFont="1" applyFill="1" applyBorder="1" applyAlignment="1">
      <alignment horizontal="left" vertical="center"/>
    </xf>
    <xf numFmtId="0" fontId="27" fillId="0" borderId="25" xfId="0" applyFont="1" applyFill="1" applyBorder="1" applyAlignment="1">
      <alignment horizontal="left" vertical="center"/>
    </xf>
    <xf numFmtId="0" fontId="13" fillId="0" borderId="21" xfId="0" applyFont="1" applyFill="1" applyBorder="1" applyAlignment="1">
      <alignment horizontal="left" vertical="center"/>
    </xf>
    <xf numFmtId="0" fontId="27" fillId="0" borderId="22" xfId="0" applyFont="1" applyFill="1" applyBorder="1" applyAlignment="1">
      <alignment horizontal="left" vertical="center"/>
    </xf>
    <xf numFmtId="0" fontId="27" fillId="0" borderId="23" xfId="0" applyFont="1" applyFill="1" applyBorder="1" applyAlignment="1">
      <alignment horizontal="left" vertical="center"/>
    </xf>
    <xf numFmtId="0" fontId="11" fillId="0" borderId="1" xfId="0" applyFont="1" applyFill="1" applyBorder="1" applyAlignment="1">
      <alignment horizontal="center" vertical="center"/>
    </xf>
    <xf numFmtId="0" fontId="13" fillId="0" borderId="1" xfId="0" applyFont="1" applyFill="1" applyBorder="1" applyAlignment="1">
      <alignment horizontal="center" vertical="center"/>
    </xf>
    <xf numFmtId="10" fontId="13" fillId="0" borderId="53" xfId="0" applyNumberFormat="1" applyFont="1" applyFill="1" applyBorder="1" applyAlignment="1">
      <alignment horizontal="center" vertical="center" wrapText="1"/>
    </xf>
    <xf numFmtId="0" fontId="27" fillId="0" borderId="52" xfId="0" applyFont="1" applyFill="1" applyBorder="1" applyAlignment="1">
      <alignment horizontal="center" vertical="center" wrapText="1"/>
    </xf>
    <xf numFmtId="0" fontId="27" fillId="0" borderId="1" xfId="0" applyFont="1" applyFill="1" applyBorder="1" applyAlignment="1">
      <alignment horizontal="center" vertical="center"/>
    </xf>
    <xf numFmtId="4" fontId="13" fillId="0" borderId="1" xfId="0" applyNumberFormat="1" applyFont="1" applyFill="1" applyBorder="1" applyAlignment="1">
      <alignment horizontal="center" vertical="center"/>
    </xf>
    <xf numFmtId="0" fontId="31" fillId="0" borderId="0" xfId="0" applyFont="1" applyFill="1" applyBorder="1" applyAlignment="1">
      <alignment horizontal="left" vertical="center" wrapText="1"/>
    </xf>
    <xf numFmtId="0" fontId="72" fillId="8" borderId="1" xfId="153" applyFont="1" applyFill="1" applyBorder="1" applyAlignment="1">
      <alignment horizontal="center" vertical="center" wrapText="1"/>
    </xf>
    <xf numFmtId="0" fontId="73" fillId="0" borderId="1" xfId="153" applyFont="1" applyBorder="1"/>
    <xf numFmtId="0" fontId="56" fillId="8" borderId="1" xfId="153" applyFont="1" applyFill="1" applyBorder="1" applyAlignment="1">
      <alignment horizontal="center" vertical="center" wrapText="1"/>
    </xf>
    <xf numFmtId="0" fontId="6" fillId="0" borderId="1" xfId="153" applyFont="1" applyBorder="1" applyAlignment="1">
      <alignment horizontal="center" wrapText="1"/>
    </xf>
    <xf numFmtId="0" fontId="6" fillId="0" borderId="1" xfId="153" applyFont="1" applyBorder="1"/>
    <xf numFmtId="44" fontId="56" fillId="11" borderId="1" xfId="154" applyFont="1" applyFill="1" applyBorder="1" applyAlignment="1">
      <alignment horizontal="center" vertical="center" wrapText="1"/>
    </xf>
    <xf numFmtId="44" fontId="6" fillId="6" borderId="1" xfId="154" applyFont="1" applyFill="1" applyBorder="1"/>
    <xf numFmtId="0" fontId="55" fillId="0" borderId="53" xfId="153" applyFont="1" applyBorder="1" applyAlignment="1">
      <alignment horizontal="center" vertical="center"/>
    </xf>
    <xf numFmtId="0" fontId="55" fillId="0" borderId="63" xfId="153" applyFont="1" applyBorder="1" applyAlignment="1">
      <alignment horizontal="center" vertical="center"/>
    </xf>
    <xf numFmtId="0" fontId="55" fillId="0" borderId="52" xfId="153" applyFont="1" applyBorder="1" applyAlignment="1">
      <alignment horizontal="center" vertical="center"/>
    </xf>
    <xf numFmtId="0" fontId="56" fillId="3" borderId="2" xfId="153" applyFont="1" applyFill="1" applyBorder="1" applyAlignment="1">
      <alignment horizontal="center" vertical="center" wrapText="1"/>
    </xf>
    <xf numFmtId="0" fontId="56" fillId="3" borderId="3" xfId="153" applyFont="1" applyFill="1" applyBorder="1" applyAlignment="1">
      <alignment horizontal="center" vertical="center" wrapText="1"/>
    </xf>
    <xf numFmtId="0" fontId="6" fillId="3" borderId="3" xfId="153" applyFont="1" applyFill="1" applyBorder="1" applyAlignment="1">
      <alignment horizontal="center"/>
    </xf>
    <xf numFmtId="0" fontId="57" fillId="8" borderId="1" xfId="153" applyFont="1" applyFill="1" applyBorder="1" applyAlignment="1">
      <alignment horizontal="center" vertical="center" wrapText="1"/>
    </xf>
    <xf numFmtId="0" fontId="56" fillId="0" borderId="1" xfId="153" applyFont="1" applyBorder="1" applyAlignment="1">
      <alignment horizontal="center" vertical="center" wrapText="1"/>
    </xf>
    <xf numFmtId="0" fontId="56" fillId="10" borderId="1" xfId="153" applyFont="1" applyFill="1" applyBorder="1" applyAlignment="1">
      <alignment horizontal="center" vertical="center" wrapText="1"/>
    </xf>
    <xf numFmtId="0" fontId="71" fillId="12" borderId="68" xfId="153" applyFont="1" applyFill="1" applyBorder="1" applyAlignment="1">
      <alignment horizontal="center" vertical="center" wrapText="1"/>
    </xf>
    <xf numFmtId="0" fontId="71" fillId="12" borderId="69" xfId="153" applyFont="1" applyFill="1" applyBorder="1" applyAlignment="1">
      <alignment horizontal="center" vertical="center" wrapText="1"/>
    </xf>
    <xf numFmtId="0" fontId="71" fillId="12" borderId="70" xfId="153" applyFont="1" applyFill="1" applyBorder="1" applyAlignment="1">
      <alignment horizontal="center" vertical="center" wrapText="1"/>
    </xf>
    <xf numFmtId="0" fontId="63" fillId="12" borderId="64" xfId="153" applyFont="1" applyFill="1" applyBorder="1" applyAlignment="1">
      <alignment horizontal="center" vertical="center" wrapText="1"/>
    </xf>
    <xf numFmtId="0" fontId="63" fillId="12" borderId="65" xfId="153" applyFont="1" applyFill="1" applyBorder="1" applyAlignment="1">
      <alignment horizontal="center" vertical="center" wrapText="1"/>
    </xf>
    <xf numFmtId="0" fontId="63" fillId="12" borderId="66" xfId="153" applyFont="1" applyFill="1" applyBorder="1" applyAlignment="1">
      <alignment horizontal="center" vertical="center" wrapText="1"/>
    </xf>
    <xf numFmtId="0" fontId="55" fillId="3" borderId="64" xfId="153" applyFill="1" applyBorder="1" applyAlignment="1">
      <alignment horizontal="center"/>
    </xf>
    <xf numFmtId="0" fontId="55" fillId="3" borderId="65" xfId="153" applyFill="1" applyBorder="1" applyAlignment="1">
      <alignment horizontal="center"/>
    </xf>
    <xf numFmtId="0" fontId="55" fillId="3" borderId="66" xfId="153" applyFill="1" applyBorder="1" applyAlignment="1">
      <alignment horizontal="center"/>
    </xf>
    <xf numFmtId="0" fontId="59" fillId="3" borderId="7" xfId="4" applyFont="1" applyFill="1" applyBorder="1" applyAlignment="1">
      <alignment horizontal="center" vertical="center" wrapText="1"/>
    </xf>
    <xf numFmtId="0" fontId="63" fillId="13" borderId="53" xfId="153" applyFont="1" applyFill="1" applyBorder="1" applyAlignment="1">
      <alignment horizontal="center" vertical="center" wrapText="1"/>
    </xf>
    <xf numFmtId="0" fontId="63" fillId="13" borderId="63" xfId="153" applyFont="1" applyFill="1" applyBorder="1" applyAlignment="1">
      <alignment horizontal="center" vertical="center" wrapText="1"/>
    </xf>
    <xf numFmtId="0" fontId="63" fillId="13" borderId="52" xfId="153" applyFont="1" applyFill="1" applyBorder="1" applyAlignment="1">
      <alignment horizontal="center" vertical="center" wrapText="1"/>
    </xf>
    <xf numFmtId="0" fontId="63" fillId="13" borderId="72" xfId="153" applyFont="1" applyFill="1" applyBorder="1" applyAlignment="1">
      <alignment horizontal="center" vertical="center" wrapText="1"/>
    </xf>
    <xf numFmtId="0" fontId="63" fillId="13" borderId="75" xfId="153" applyFont="1" applyFill="1" applyBorder="1" applyAlignment="1">
      <alignment horizontal="center" vertical="center" wrapText="1"/>
    </xf>
    <xf numFmtId="0" fontId="63" fillId="13" borderId="67" xfId="153" applyFont="1" applyFill="1" applyBorder="1" applyAlignment="1">
      <alignment horizontal="center" vertical="center" wrapText="1"/>
    </xf>
    <xf numFmtId="0" fontId="59" fillId="3" borderId="61" xfId="4" applyFont="1" applyFill="1" applyBorder="1" applyAlignment="1">
      <alignment horizontal="center" vertical="center" wrapText="1"/>
    </xf>
    <xf numFmtId="0" fontId="59" fillId="3" borderId="1" xfId="4" applyFont="1" applyFill="1" applyBorder="1" applyAlignment="1">
      <alignment horizontal="center" vertical="center" wrapText="1"/>
    </xf>
    <xf numFmtId="0" fontId="75" fillId="3" borderId="86" xfId="4" applyFont="1" applyFill="1" applyBorder="1" applyAlignment="1">
      <alignment horizontal="center" vertical="center" wrapText="1"/>
    </xf>
    <xf numFmtId="0" fontId="0" fillId="0" borderId="87" xfId="0" applyBorder="1" applyAlignment="1">
      <alignment horizontal="center"/>
    </xf>
    <xf numFmtId="0" fontId="61" fillId="3" borderId="0" xfId="153" applyFont="1" applyFill="1" applyBorder="1" applyAlignment="1">
      <alignment horizontal="center"/>
    </xf>
    <xf numFmtId="0" fontId="64" fillId="3" borderId="64" xfId="153" applyFont="1" applyFill="1" applyBorder="1" applyAlignment="1">
      <alignment horizontal="center" vertical="center"/>
    </xf>
    <xf numFmtId="0" fontId="64" fillId="3" borderId="65" xfId="153" applyFont="1" applyFill="1" applyBorder="1" applyAlignment="1">
      <alignment horizontal="center" vertical="center"/>
    </xf>
    <xf numFmtId="0" fontId="64" fillId="3" borderId="66" xfId="153" applyFont="1" applyFill="1" applyBorder="1" applyAlignment="1">
      <alignment horizontal="center" vertical="center"/>
    </xf>
    <xf numFmtId="0" fontId="54" fillId="3" borderId="64" xfId="4" applyFont="1" applyFill="1" applyBorder="1" applyAlignment="1">
      <alignment horizontal="center" vertical="center" wrapText="1"/>
    </xf>
    <xf numFmtId="0" fontId="54" fillId="3" borderId="65" xfId="4" applyFont="1" applyFill="1" applyBorder="1" applyAlignment="1">
      <alignment horizontal="center" vertical="center" wrapText="1"/>
    </xf>
    <xf numFmtId="0" fontId="54" fillId="3" borderId="66" xfId="4" applyFont="1" applyFill="1" applyBorder="1" applyAlignment="1">
      <alignment horizontal="center" vertical="center" wrapText="1"/>
    </xf>
    <xf numFmtId="44" fontId="66" fillId="3" borderId="0" xfId="155" applyNumberFormat="1" applyFont="1" applyFill="1" applyBorder="1" applyAlignment="1">
      <alignment horizontal="right" vertical="center"/>
    </xf>
    <xf numFmtId="0" fontId="5" fillId="3" borderId="76" xfId="0" applyFont="1" applyFill="1" applyBorder="1" applyAlignment="1">
      <alignment horizontal="center"/>
    </xf>
    <xf numFmtId="0" fontId="5" fillId="3" borderId="5" xfId="0" applyFont="1" applyFill="1" applyBorder="1" applyAlignment="1">
      <alignment horizontal="center"/>
    </xf>
    <xf numFmtId="0" fontId="5" fillId="3" borderId="82" xfId="0" applyFont="1" applyFill="1" applyBorder="1" applyAlignment="1">
      <alignment horizontal="center"/>
    </xf>
    <xf numFmtId="0" fontId="9" fillId="0" borderId="0" xfId="0" applyNumberFormat="1" applyFont="1" applyFill="1" applyBorder="1" applyAlignment="1" applyProtection="1">
      <alignment horizontal="left" vertical="top"/>
    </xf>
    <xf numFmtId="0" fontId="5" fillId="3" borderId="14" xfId="0" applyFont="1" applyFill="1" applyBorder="1" applyAlignment="1">
      <alignment horizontal="center"/>
    </xf>
    <xf numFmtId="0" fontId="5" fillId="3" borderId="15" xfId="0" applyFont="1" applyFill="1" applyBorder="1" applyAlignment="1">
      <alignment horizontal="center"/>
    </xf>
    <xf numFmtId="0" fontId="5" fillId="3" borderId="16" xfId="0" applyFont="1" applyFill="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3" borderId="77" xfId="0" applyFont="1" applyFill="1" applyBorder="1" applyAlignment="1">
      <alignment horizontal="center" vertical="center" wrapText="1"/>
    </xf>
    <xf numFmtId="0" fontId="5" fillId="3" borderId="78" xfId="0" applyFont="1" applyFill="1" applyBorder="1" applyAlignment="1">
      <alignment horizontal="center" vertical="center" wrapText="1"/>
    </xf>
    <xf numFmtId="0" fontId="5" fillId="3" borderId="73" xfId="0" applyFont="1" applyFill="1" applyBorder="1" applyAlignment="1">
      <alignment horizontal="center" vertical="center"/>
    </xf>
    <xf numFmtId="0" fontId="5" fillId="3" borderId="23" xfId="0" applyFont="1" applyFill="1" applyBorder="1" applyAlignment="1">
      <alignment horizontal="center" vertical="center"/>
    </xf>
    <xf numFmtId="0" fontId="20" fillId="3" borderId="0" xfId="0" applyFont="1" applyFill="1" applyAlignment="1">
      <alignment horizontal="center"/>
    </xf>
    <xf numFmtId="0" fontId="5" fillId="0" borderId="6" xfId="0" applyFont="1" applyBorder="1" applyAlignment="1">
      <alignment horizontal="center"/>
    </xf>
    <xf numFmtId="0" fontId="5" fillId="0" borderId="0" xfId="0" applyFont="1" applyBorder="1" applyAlignment="1">
      <alignment horizontal="center"/>
    </xf>
    <xf numFmtId="0" fontId="5" fillId="0" borderId="5" xfId="0" applyFont="1" applyBorder="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8" fillId="0" borderId="83" xfId="0" applyFont="1" applyBorder="1" applyAlignment="1">
      <alignment horizontal="center"/>
    </xf>
    <xf numFmtId="0" fontId="68" fillId="0" borderId="62" xfId="0" applyFont="1" applyBorder="1" applyAlignment="1">
      <alignment horizontal="center"/>
    </xf>
    <xf numFmtId="0" fontId="68" fillId="0" borderId="84" xfId="0" applyFont="1" applyBorder="1" applyAlignment="1">
      <alignment horizontal="center"/>
    </xf>
    <xf numFmtId="0" fontId="7" fillId="0" borderId="18" xfId="4" applyFont="1" applyFill="1" applyBorder="1" applyAlignment="1">
      <alignment horizontal="center" vertical="center"/>
    </xf>
    <xf numFmtId="0" fontId="7" fillId="0" borderId="19" xfId="4" applyFont="1" applyFill="1" applyBorder="1" applyAlignment="1">
      <alignment horizontal="center" vertical="center"/>
    </xf>
    <xf numFmtId="0" fontId="7" fillId="0" borderId="8" xfId="4" applyFont="1" applyFill="1" applyBorder="1" applyAlignment="1">
      <alignment horizontal="center" vertical="center"/>
    </xf>
    <xf numFmtId="0" fontId="7" fillId="0" borderId="3" xfId="4" applyFont="1" applyFill="1" applyBorder="1" applyAlignment="1">
      <alignment horizontal="center" vertical="center"/>
    </xf>
    <xf numFmtId="0" fontId="7" fillId="0" borderId="4" xfId="4" applyFont="1" applyFill="1" applyBorder="1" applyAlignment="1">
      <alignment horizontal="center" vertical="center"/>
    </xf>
    <xf numFmtId="0" fontId="7" fillId="0" borderId="61" xfId="4" applyFont="1" applyFill="1" applyBorder="1" applyAlignment="1">
      <alignment horizontal="center" vertical="center"/>
    </xf>
    <xf numFmtId="0" fontId="7" fillId="0" borderId="1" xfId="4" applyFont="1" applyFill="1" applyBorder="1" applyAlignment="1">
      <alignment horizontal="center" vertical="center"/>
    </xf>
    <xf numFmtId="0" fontId="76" fillId="0" borderId="14" xfId="4" applyFont="1" applyFill="1" applyBorder="1" applyAlignment="1">
      <alignment horizontal="center" vertical="center"/>
    </xf>
    <xf numFmtId="0" fontId="76" fillId="0" borderId="15" xfId="4" applyFont="1" applyFill="1" applyBorder="1" applyAlignment="1">
      <alignment horizontal="center" vertical="center"/>
    </xf>
    <xf numFmtId="0" fontId="76" fillId="0" borderId="16" xfId="4" applyFont="1" applyFill="1" applyBorder="1" applyAlignment="1">
      <alignment horizontal="center" vertical="center"/>
    </xf>
    <xf numFmtId="0" fontId="23" fillId="2" borderId="61" xfId="4" applyFont="1" applyFill="1" applyBorder="1" applyAlignment="1">
      <alignment horizontal="center" vertical="center" wrapText="1"/>
    </xf>
    <xf numFmtId="0" fontId="23" fillId="2" borderId="1" xfId="4" applyFont="1" applyFill="1" applyBorder="1" applyAlignment="1">
      <alignment horizontal="center" vertical="center" wrapText="1"/>
    </xf>
    <xf numFmtId="0" fontId="0" fillId="3" borderId="14" xfId="0" applyFill="1" applyBorder="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0" fontId="4" fillId="3" borderId="61" xfId="0" applyFont="1" applyFill="1" applyBorder="1" applyAlignment="1">
      <alignment horizontal="left" vertical="center"/>
    </xf>
    <xf numFmtId="0" fontId="4" fillId="3" borderId="1" xfId="0" applyFont="1" applyFill="1" applyBorder="1" applyAlignment="1">
      <alignment horizontal="left" vertical="center"/>
    </xf>
    <xf numFmtId="0" fontId="56" fillId="3" borderId="14" xfId="4" applyFont="1" applyFill="1" applyBorder="1" applyAlignment="1">
      <alignment horizontal="center" vertical="center"/>
    </xf>
    <xf numFmtId="0" fontId="56" fillId="3" borderId="15" xfId="4" applyFont="1" applyFill="1" applyBorder="1" applyAlignment="1">
      <alignment horizontal="center" vertical="center"/>
    </xf>
    <xf numFmtId="0" fontId="56" fillId="3" borderId="16" xfId="4" applyFont="1" applyFill="1" applyBorder="1" applyAlignment="1">
      <alignment horizontal="center" vertical="center"/>
    </xf>
    <xf numFmtId="44" fontId="74" fillId="3" borderId="91" xfId="155" applyNumberFormat="1" applyFont="1" applyFill="1" applyBorder="1" applyAlignment="1">
      <alignment horizontal="right" vertical="center"/>
    </xf>
    <xf numFmtId="44" fontId="74" fillId="3" borderId="63" xfId="155" applyNumberFormat="1" applyFont="1" applyFill="1" applyBorder="1" applyAlignment="1">
      <alignment horizontal="right" vertical="center"/>
    </xf>
    <xf numFmtId="44" fontId="6" fillId="3" borderId="52" xfId="4" applyNumberFormat="1" applyFont="1" applyFill="1" applyBorder="1" applyAlignment="1">
      <alignment horizontal="center" vertical="center"/>
    </xf>
    <xf numFmtId="44" fontId="6" fillId="3" borderId="67" xfId="4" applyNumberFormat="1" applyFont="1" applyFill="1" applyBorder="1" applyAlignment="1">
      <alignment horizontal="center" vertical="center"/>
    </xf>
    <xf numFmtId="0" fontId="6" fillId="3" borderId="0" xfId="4" applyFont="1" applyFill="1" applyBorder="1" applyAlignment="1">
      <alignment horizontal="center"/>
    </xf>
    <xf numFmtId="44" fontId="56" fillId="3" borderId="88" xfId="4" applyNumberFormat="1" applyFont="1" applyFill="1" applyBorder="1" applyAlignment="1">
      <alignment horizontal="center" vertical="center"/>
    </xf>
    <xf numFmtId="44" fontId="56" fillId="3" borderId="89" xfId="4" applyNumberFormat="1" applyFont="1" applyFill="1" applyBorder="1" applyAlignment="1">
      <alignment horizontal="center" vertical="center"/>
    </xf>
    <xf numFmtId="0" fontId="78" fillId="3" borderId="1" xfId="4" applyFont="1" applyFill="1" applyBorder="1" applyAlignment="1">
      <alignment horizontal="center" vertical="center" wrapText="1"/>
    </xf>
    <xf numFmtId="44" fontId="77" fillId="3" borderId="68" xfId="155" applyNumberFormat="1" applyFont="1" applyFill="1" applyBorder="1" applyAlignment="1">
      <alignment horizontal="center" vertical="center"/>
    </xf>
    <xf numFmtId="44" fontId="77" fillId="3" borderId="69" xfId="155" applyNumberFormat="1" applyFont="1" applyFill="1" applyBorder="1" applyAlignment="1">
      <alignment horizontal="center" vertical="center"/>
    </xf>
    <xf numFmtId="44" fontId="56" fillId="3" borderId="4" xfId="4" applyNumberFormat="1" applyFont="1" applyFill="1" applyBorder="1" applyAlignment="1">
      <alignment horizontal="center" vertical="center"/>
    </xf>
    <xf numFmtId="44" fontId="56" fillId="3" borderId="7" xfId="4" applyNumberFormat="1" applyFont="1" applyFill="1" applyBorder="1" applyAlignment="1">
      <alignment horizontal="center" vertical="center"/>
    </xf>
    <xf numFmtId="0" fontId="56" fillId="3" borderId="18" xfId="4" applyFont="1" applyFill="1" applyBorder="1" applyAlignment="1">
      <alignment horizontal="right" vertical="center"/>
    </xf>
    <xf numFmtId="0" fontId="56" fillId="3" borderId="88" xfId="4" applyFont="1" applyFill="1" applyBorder="1" applyAlignment="1">
      <alignment horizontal="right" vertical="center"/>
    </xf>
    <xf numFmtId="10" fontId="6" fillId="3" borderId="19" xfId="4" applyNumberFormat="1" applyFont="1" applyFill="1" applyBorder="1" applyAlignment="1">
      <alignment horizontal="center" vertical="center"/>
    </xf>
    <xf numFmtId="0" fontId="6" fillId="3" borderId="20" xfId="4" applyFont="1" applyFill="1" applyBorder="1" applyAlignment="1">
      <alignment horizontal="center" vertical="center"/>
    </xf>
  </cellXfs>
  <cellStyles count="158">
    <cellStyle name="Excel Built-in Normal" xfId="9"/>
    <cellStyle name="Excel_BuiltIn_Título 2" xfId="10"/>
    <cellStyle name="Hiperlink 2" xfId="11"/>
    <cellStyle name="Hyperlink 2" xfId="12"/>
    <cellStyle name="Hyperlink 2 2" xfId="13"/>
    <cellStyle name="Hyperlink 3" xfId="14"/>
    <cellStyle name="Moeda 2" xfId="5"/>
    <cellStyle name="Moeda 2 2" xfId="15"/>
    <cellStyle name="Moeda 2 2 2" xfId="16"/>
    <cellStyle name="Moeda 2 2 3" xfId="17"/>
    <cellStyle name="Moeda 2 3" xfId="8"/>
    <cellStyle name="Moeda 2 3 2" xfId="18"/>
    <cellStyle name="Moeda 2 3 3" xfId="19"/>
    <cellStyle name="Moeda 2 3 4" xfId="20"/>
    <cellStyle name="Moeda 2 4" xfId="21"/>
    <cellStyle name="Moeda 2 5" xfId="154"/>
    <cellStyle name="Moeda 3" xfId="6"/>
    <cellStyle name="Moeda 3 2" xfId="22"/>
    <cellStyle name="Moeda 3 2 3" xfId="150"/>
    <cellStyle name="Moeda 3 3" xfId="23"/>
    <cellStyle name="Moeda 4" xfId="24"/>
    <cellStyle name="Moeda 4 2" xfId="25"/>
    <cellStyle name="Moeda 4 2 2" xfId="26"/>
    <cellStyle name="Moeda 4 3" xfId="27"/>
    <cellStyle name="Moeda 4 3 2" xfId="28"/>
    <cellStyle name="Moeda 4 4" xfId="29"/>
    <cellStyle name="Moeda 4 5" xfId="30"/>
    <cellStyle name="Moeda 4 6" xfId="31"/>
    <cellStyle name="Moeda 4 7" xfId="32"/>
    <cellStyle name="Moeda 4 7 2" xfId="33"/>
    <cellStyle name="Moeda 4 8" xfId="34"/>
    <cellStyle name="Moeda 4_Atacadão_Vigilância - Taguatinga" xfId="35"/>
    <cellStyle name="Moeda 5" xfId="36"/>
    <cellStyle name="Moeda 5 2" xfId="37"/>
    <cellStyle name="Moeda 5 2 2" xfId="38"/>
    <cellStyle name="Moeda 5 3" xfId="39"/>
    <cellStyle name="Moeda 5 3 2" xfId="40"/>
    <cellStyle name="Moeda 5 4" xfId="41"/>
    <cellStyle name="Moeda 6" xfId="42"/>
    <cellStyle name="Moeda 6 2" xfId="43"/>
    <cellStyle name="Moeda 6 2 2" xfId="44"/>
    <cellStyle name="Moeda 6 3" xfId="45"/>
    <cellStyle name="Moeda 6 4" xfId="46"/>
    <cellStyle name="Moeda 7" xfId="47"/>
    <cellStyle name="Moeda 7 2" xfId="48"/>
    <cellStyle name="Moeda 7 3" xfId="49"/>
    <cellStyle name="Moeda 7 4" xfId="50"/>
    <cellStyle name="Moeda 9" xfId="51"/>
    <cellStyle name="Normal" xfId="0" builtinId="0"/>
    <cellStyle name="Normal 10" xfId="52"/>
    <cellStyle name="Normal 11" xfId="53"/>
    <cellStyle name="Normal 11 2" xfId="54"/>
    <cellStyle name="Normal 12" xfId="55"/>
    <cellStyle name="Normal 12 2" xfId="56"/>
    <cellStyle name="Normal 12 3" xfId="57"/>
    <cellStyle name="Normal 13" xfId="58"/>
    <cellStyle name="Normal 13 2" xfId="59"/>
    <cellStyle name="Normal 13 2 2" xfId="60"/>
    <cellStyle name="Normal 13 2 3" xfId="61"/>
    <cellStyle name="Normal 13 3" xfId="62"/>
    <cellStyle name="Normal 13 4" xfId="63"/>
    <cellStyle name="Normal 14" xfId="64"/>
    <cellStyle name="Normal 15" xfId="153"/>
    <cellStyle name="Normal 16" xfId="157"/>
    <cellStyle name="Normal 2" xfId="4"/>
    <cellStyle name="Normal 2 2" xfId="65"/>
    <cellStyle name="Normal 2 2 2" xfId="66"/>
    <cellStyle name="Normal 2 2 3" xfId="67"/>
    <cellStyle name="Normal 2 3" xfId="68"/>
    <cellStyle name="Normal 2 3 2" xfId="69"/>
    <cellStyle name="Normal 2 3 2 2" xfId="70"/>
    <cellStyle name="Normal 2 3 3" xfId="71"/>
    <cellStyle name="Normal 2 4" xfId="72"/>
    <cellStyle name="Normal 2 6" xfId="151"/>
    <cellStyle name="Normal 3" xfId="73"/>
    <cellStyle name="Normal 3 2" xfId="74"/>
    <cellStyle name="Normal 3__HPlus_Vigilancia_Reajuste 2012" xfId="75"/>
    <cellStyle name="Normal 4" xfId="76"/>
    <cellStyle name="Normal 4 2" xfId="77"/>
    <cellStyle name="Normal 4 3" xfId="78"/>
    <cellStyle name="Normal 5" xfId="79"/>
    <cellStyle name="Normal 5 2" xfId="80"/>
    <cellStyle name="Normal 5 3" xfId="81"/>
    <cellStyle name="Normal 6" xfId="82"/>
    <cellStyle name="Normal 6 2" xfId="83"/>
    <cellStyle name="Normal 6 3" xfId="84"/>
    <cellStyle name="Normal 7" xfId="85"/>
    <cellStyle name="Normal 7 2" xfId="86"/>
    <cellStyle name="Normal 7 3" xfId="87"/>
    <cellStyle name="Normal 8" xfId="88"/>
    <cellStyle name="Normal 8 2" xfId="89"/>
    <cellStyle name="Normal 8 3" xfId="90"/>
    <cellStyle name="Normal 9" xfId="91"/>
    <cellStyle name="Porcentagem" xfId="3" builtinId="5"/>
    <cellStyle name="Porcentagem 2" xfId="92"/>
    <cellStyle name="Porcentagem 2 2" xfId="93"/>
    <cellStyle name="Porcentagem 2 3" xfId="94"/>
    <cellStyle name="Porcentagem 2 3 2" xfId="152"/>
    <cellStyle name="Porcentagem 2 4" xfId="95"/>
    <cellStyle name="Porcentagem 2 5" xfId="96"/>
    <cellStyle name="Porcentagem 3" xfId="97"/>
    <cellStyle name="Porcentagem 3 2" xfId="98"/>
    <cellStyle name="Porcentagem 3 2 2" xfId="99"/>
    <cellStyle name="Porcentagem 3 3" xfId="100"/>
    <cellStyle name="Porcentagem 3 4" xfId="101"/>
    <cellStyle name="Porcentagem 4" xfId="102"/>
    <cellStyle name="Porcentagem 4 2" xfId="103"/>
    <cellStyle name="Porcentagem 4 3" xfId="104"/>
    <cellStyle name="Porcentagem 4 4" xfId="105"/>
    <cellStyle name="Porcentagem 5" xfId="106"/>
    <cellStyle name="Separador de milhares 2" xfId="107"/>
    <cellStyle name="Separador de milhares 2 2" xfId="108"/>
    <cellStyle name="Separador de milhares 2 2 2" xfId="109"/>
    <cellStyle name="Separador de milhares 2 2 3" xfId="110"/>
    <cellStyle name="Separador de milhares 2 3" xfId="111"/>
    <cellStyle name="Separador de milhares 2 3 2" xfId="112"/>
    <cellStyle name="Separador de milhares 2 3 3" xfId="113"/>
    <cellStyle name="Separador de milhares 2 3 4" xfId="114"/>
    <cellStyle name="Separador de milhares 2 4" xfId="115"/>
    <cellStyle name="Separador de milhares 2 5" xfId="116"/>
    <cellStyle name="Separador de milhares 2_Atacadão_Vigilância - Taguatinga" xfId="117"/>
    <cellStyle name="Separador de milhares 3" xfId="2"/>
    <cellStyle name="Separador de milhares 3 2" xfId="118"/>
    <cellStyle name="Separador de milhares 3 3" xfId="156"/>
    <cellStyle name="Separador de milhares 4" xfId="119"/>
    <cellStyle name="Separador de milhares 4 10" xfId="120"/>
    <cellStyle name="Separador de milhares 4 2" xfId="121"/>
    <cellStyle name="Separador de milhares 4 3" xfId="122"/>
    <cellStyle name="Separador de milhares 4 4" xfId="123"/>
    <cellStyle name="Separador de milhares 4 5" xfId="124"/>
    <cellStyle name="Separador de milhares 4 6" xfId="125"/>
    <cellStyle name="Separador de milhares 4 7" xfId="126"/>
    <cellStyle name="Separador de milhares 4 8" xfId="127"/>
    <cellStyle name="Separador de milhares 4 8 2" xfId="128"/>
    <cellStyle name="Separador de milhares 4 9" xfId="129"/>
    <cellStyle name="Separador de milhares 4 9 2" xfId="130"/>
    <cellStyle name="Separador de milhares 4_Atacadão_Vigilância - Taguatinga" xfId="131"/>
    <cellStyle name="Separador de milhares 5" xfId="132"/>
    <cellStyle name="Separador de milhares 5 2" xfId="133"/>
    <cellStyle name="Separador de milhares 5 3" xfId="134"/>
    <cellStyle name="Título 1 1" xfId="135"/>
    <cellStyle name="Título 1 1 1" xfId="136"/>
    <cellStyle name="Título 1 1 1 2" xfId="137"/>
    <cellStyle name="Título 1 1 1 3" xfId="138"/>
    <cellStyle name="Título 1 1 2" xfId="139"/>
    <cellStyle name="Título 1 1 3" xfId="140"/>
    <cellStyle name="Total 2" xfId="141"/>
    <cellStyle name="Vírgula" xfId="1" builtinId="3"/>
    <cellStyle name="Vírgula 2" xfId="7"/>
    <cellStyle name="Vírgula 2 2" xfId="142"/>
    <cellStyle name="Vírgula 2 3" xfId="155"/>
    <cellStyle name="Vírgula 3" xfId="143"/>
    <cellStyle name="Vírgula 3 2" xfId="144"/>
    <cellStyle name="Vírgula 3 3" xfId="145"/>
    <cellStyle name="Vírgula 4" xfId="146"/>
    <cellStyle name="Vírgula 5" xfId="147"/>
    <cellStyle name="Vírgula 6" xfId="148"/>
    <cellStyle name="Vírgula 7" xfId="149"/>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45"/>
  <sheetViews>
    <sheetView tabSelected="1" zoomScaleNormal="100" zoomScaleSheetLayoutView="85" workbookViewId="0">
      <pane xSplit="2" ySplit="4" topLeftCell="C5" activePane="bottomRight" state="frozen"/>
      <selection pane="topRight" activeCell="C1" sqref="C1"/>
      <selection pane="bottomLeft" activeCell="A5" sqref="A5"/>
      <selection pane="bottomRight" activeCell="K28" sqref="K28"/>
    </sheetView>
  </sheetViews>
  <sheetFormatPr defaultRowHeight="16.5" customHeight="1"/>
  <cols>
    <col min="1" max="1" width="42.28515625" style="324" customWidth="1"/>
    <col min="2" max="2" width="23.28515625" style="324" customWidth="1"/>
    <col min="3" max="3" width="18.5703125" style="324" customWidth="1"/>
    <col min="4" max="4" width="20.140625" style="324" bestFit="1" customWidth="1"/>
    <col min="5" max="5" width="20.7109375" style="324" bestFit="1" customWidth="1"/>
    <col min="6" max="6" width="19.28515625" style="324" bestFit="1" customWidth="1"/>
    <col min="7" max="16384" width="9.140625" style="217"/>
  </cols>
  <sheetData>
    <row r="1" spans="1:8" ht="33.75" customHeight="1">
      <c r="A1" s="543" t="s">
        <v>174</v>
      </c>
      <c r="B1" s="544"/>
      <c r="C1" s="544"/>
      <c r="D1" s="544"/>
      <c r="E1" s="544"/>
      <c r="F1" s="544"/>
      <c r="G1" s="544"/>
      <c r="H1" s="544"/>
    </row>
    <row r="2" spans="1:8" ht="16.5" customHeight="1">
      <c r="A2" s="132"/>
      <c r="F2" s="325"/>
    </row>
    <row r="3" spans="1:8" ht="16.5" customHeight="1">
      <c r="A3" s="540" t="s">
        <v>200</v>
      </c>
      <c r="B3" s="540"/>
      <c r="C3" s="540"/>
      <c r="D3" s="540"/>
      <c r="E3" s="540"/>
      <c r="F3" s="540"/>
    </row>
    <row r="4" spans="1:8" ht="63">
      <c r="A4" s="541" t="s">
        <v>18</v>
      </c>
      <c r="B4" s="542"/>
      <c r="C4" s="326" t="s">
        <v>19</v>
      </c>
      <c r="D4" s="326" t="s">
        <v>20</v>
      </c>
      <c r="E4" s="326" t="s">
        <v>21</v>
      </c>
      <c r="F4" s="326" t="s">
        <v>22</v>
      </c>
    </row>
    <row r="5" spans="1:8" ht="16.5" customHeight="1">
      <c r="A5" s="537" t="s">
        <v>213</v>
      </c>
      <c r="B5" s="538"/>
      <c r="C5" s="255">
        <v>15</v>
      </c>
      <c r="D5" s="256">
        <f>Ajudante15!F173</f>
        <v>0</v>
      </c>
      <c r="E5" s="256">
        <f>D5*C5</f>
        <v>0</v>
      </c>
      <c r="F5" s="257">
        <f t="shared" ref="F5:F22" si="0">E5*12</f>
        <v>0</v>
      </c>
    </row>
    <row r="6" spans="1:8" ht="16.5" customHeight="1">
      <c r="A6" s="537" t="s">
        <v>184</v>
      </c>
      <c r="B6" s="538"/>
      <c r="C6" s="255">
        <v>1</v>
      </c>
      <c r="D6" s="256">
        <f>' Almoxar1'!F173</f>
        <v>0</v>
      </c>
      <c r="E6" s="256">
        <f t="shared" ref="E6:E11" si="1">D6*C6</f>
        <v>0</v>
      </c>
      <c r="F6" s="257">
        <f t="shared" si="0"/>
        <v>0</v>
      </c>
    </row>
    <row r="7" spans="1:8" ht="16.5" customHeight="1">
      <c r="A7" s="537" t="s">
        <v>186</v>
      </c>
      <c r="B7" s="538"/>
      <c r="C7" s="255">
        <v>1</v>
      </c>
      <c r="D7" s="256">
        <f>'AuxiAdm1 '!F173</f>
        <v>0</v>
      </c>
      <c r="E7" s="256">
        <f t="shared" si="1"/>
        <v>0</v>
      </c>
      <c r="F7" s="257">
        <f t="shared" si="0"/>
        <v>0</v>
      </c>
    </row>
    <row r="8" spans="1:8" ht="16.5" customHeight="1">
      <c r="A8" s="537" t="s">
        <v>216</v>
      </c>
      <c r="B8" s="538"/>
      <c r="C8" s="255">
        <v>1</v>
      </c>
      <c r="D8" s="256">
        <f>Bombeiro1!F173</f>
        <v>0</v>
      </c>
      <c r="E8" s="256">
        <f>D8*C8</f>
        <v>0</v>
      </c>
      <c r="F8" s="257">
        <f t="shared" si="0"/>
        <v>0</v>
      </c>
    </row>
    <row r="9" spans="1:8" ht="16.5" customHeight="1">
      <c r="A9" s="537" t="s">
        <v>215</v>
      </c>
      <c r="B9" s="538"/>
      <c r="C9" s="255">
        <v>4</v>
      </c>
      <c r="D9" s="256">
        <f>Eletricista4!F173</f>
        <v>0</v>
      </c>
      <c r="E9" s="256">
        <f>D9*C9</f>
        <v>0</v>
      </c>
      <c r="F9" s="257">
        <f t="shared" si="0"/>
        <v>0</v>
      </c>
    </row>
    <row r="10" spans="1:8" ht="16.5" customHeight="1">
      <c r="A10" s="319" t="s">
        <v>180</v>
      </c>
      <c r="B10" s="320"/>
      <c r="C10" s="255">
        <v>1</v>
      </c>
      <c r="D10" s="256">
        <f>EncarGeral1!F173</f>
        <v>0</v>
      </c>
      <c r="E10" s="256">
        <f>D10*C10</f>
        <v>0</v>
      </c>
      <c r="F10" s="257">
        <f t="shared" si="0"/>
        <v>0</v>
      </c>
    </row>
    <row r="11" spans="1:8" ht="16.5" customHeight="1">
      <c r="A11" s="537" t="s">
        <v>214</v>
      </c>
      <c r="B11" s="538"/>
      <c r="C11" s="255">
        <v>1</v>
      </c>
      <c r="D11" s="256">
        <f>EncarEletroel1!F173</f>
        <v>0</v>
      </c>
      <c r="E11" s="256">
        <f t="shared" si="1"/>
        <v>0</v>
      </c>
      <c r="F11" s="257">
        <f t="shared" si="0"/>
        <v>0</v>
      </c>
    </row>
    <row r="12" spans="1:8" ht="16.5" customHeight="1">
      <c r="A12" s="537" t="s">
        <v>217</v>
      </c>
      <c r="B12" s="538"/>
      <c r="C12" s="255">
        <v>2</v>
      </c>
      <c r="D12" s="256">
        <f>EncarEletromec2!F173</f>
        <v>0</v>
      </c>
      <c r="E12" s="256">
        <f t="shared" ref="E12:E22" si="2">D12*C12</f>
        <v>0</v>
      </c>
      <c r="F12" s="257">
        <f t="shared" si="0"/>
        <v>0</v>
      </c>
    </row>
    <row r="13" spans="1:8" ht="16.5" customHeight="1">
      <c r="A13" s="537" t="s">
        <v>194</v>
      </c>
      <c r="B13" s="538"/>
      <c r="C13" s="255">
        <v>1</v>
      </c>
      <c r="D13" s="256">
        <f>EngMecânico1!F173</f>
        <v>0</v>
      </c>
      <c r="E13" s="256">
        <f t="shared" si="2"/>
        <v>0</v>
      </c>
      <c r="F13" s="257">
        <f t="shared" si="0"/>
        <v>0</v>
      </c>
    </row>
    <row r="14" spans="1:8" ht="15.75" customHeight="1">
      <c r="A14" s="537" t="s">
        <v>202</v>
      </c>
      <c r="B14" s="538"/>
      <c r="C14" s="255">
        <v>1</v>
      </c>
      <c r="D14" s="256">
        <f>EngenMecâtronico1!F173</f>
        <v>0</v>
      </c>
      <c r="E14" s="256">
        <f t="shared" si="2"/>
        <v>0</v>
      </c>
      <c r="F14" s="257">
        <f t="shared" si="0"/>
        <v>0</v>
      </c>
    </row>
    <row r="15" spans="1:8" ht="16.5" customHeight="1">
      <c r="A15" s="537" t="s">
        <v>218</v>
      </c>
      <c r="B15" s="538"/>
      <c r="C15" s="255">
        <v>8</v>
      </c>
      <c r="D15" s="256">
        <f>TecRefrig8!F173</f>
        <v>0</v>
      </c>
      <c r="E15" s="256">
        <f t="shared" si="2"/>
        <v>0</v>
      </c>
      <c r="F15" s="257">
        <f t="shared" si="0"/>
        <v>0</v>
      </c>
    </row>
    <row r="16" spans="1:8" ht="16.5" customHeight="1">
      <c r="A16" s="537" t="s">
        <v>206</v>
      </c>
      <c r="B16" s="538"/>
      <c r="C16" s="255">
        <v>2</v>
      </c>
      <c r="D16" s="256">
        <f>Eletromecânico2!F173</f>
        <v>0</v>
      </c>
      <c r="E16" s="256">
        <f t="shared" si="2"/>
        <v>0</v>
      </c>
      <c r="F16" s="257">
        <f t="shared" si="0"/>
        <v>0</v>
      </c>
    </row>
    <row r="17" spans="1:6" ht="16.5" customHeight="1">
      <c r="A17" s="537" t="s">
        <v>190</v>
      </c>
      <c r="B17" s="538"/>
      <c r="C17" s="255">
        <v>1</v>
      </c>
      <c r="D17" s="256">
        <f>Motorista1!F173</f>
        <v>0</v>
      </c>
      <c r="E17" s="256">
        <f t="shared" si="2"/>
        <v>0</v>
      </c>
      <c r="F17" s="257">
        <f t="shared" si="0"/>
        <v>0</v>
      </c>
    </row>
    <row r="18" spans="1:6" ht="16.5" customHeight="1">
      <c r="A18" s="537" t="s">
        <v>219</v>
      </c>
      <c r="B18" s="538"/>
      <c r="C18" s="255">
        <v>1</v>
      </c>
      <c r="D18" s="256">
        <f>OperadorArExped1!F173</f>
        <v>0</v>
      </c>
      <c r="E18" s="256">
        <f t="shared" si="2"/>
        <v>0</v>
      </c>
      <c r="F18" s="257">
        <f t="shared" si="0"/>
        <v>0</v>
      </c>
    </row>
    <row r="19" spans="1:6" ht="16.5" customHeight="1">
      <c r="A19" s="537" t="s">
        <v>208</v>
      </c>
      <c r="B19" s="538"/>
      <c r="C19" s="255">
        <v>4</v>
      </c>
      <c r="D19" s="256">
        <f>OperadorArPlantãoDia5!F173</f>
        <v>0</v>
      </c>
      <c r="E19" s="256">
        <f t="shared" si="2"/>
        <v>0</v>
      </c>
      <c r="F19" s="257">
        <f t="shared" si="0"/>
        <v>0</v>
      </c>
    </row>
    <row r="20" spans="1:6" ht="16.5" customHeight="1">
      <c r="A20" s="537" t="s">
        <v>209</v>
      </c>
      <c r="B20" s="538"/>
      <c r="C20" s="255">
        <v>4</v>
      </c>
      <c r="D20" s="256">
        <f>OperadorArPlantãoNoite4!F173</f>
        <v>0</v>
      </c>
      <c r="E20" s="256">
        <f t="shared" si="2"/>
        <v>0</v>
      </c>
      <c r="F20" s="257">
        <f t="shared" si="0"/>
        <v>0</v>
      </c>
    </row>
    <row r="21" spans="1:6" ht="16.5" customHeight="1">
      <c r="A21" s="539" t="s">
        <v>212</v>
      </c>
      <c r="B21" s="538"/>
      <c r="C21" s="255">
        <v>2</v>
      </c>
      <c r="D21" s="256">
        <f>OperadorAutoma2!F173</f>
        <v>0</v>
      </c>
      <c r="E21" s="256">
        <f t="shared" si="2"/>
        <v>0</v>
      </c>
      <c r="F21" s="257">
        <f t="shared" si="0"/>
        <v>0</v>
      </c>
    </row>
    <row r="22" spans="1:6" ht="16.5" customHeight="1">
      <c r="A22" s="539" t="s">
        <v>198</v>
      </c>
      <c r="B22" s="538"/>
      <c r="C22" s="255">
        <v>1</v>
      </c>
      <c r="D22" s="256">
        <f>TécEletrônica1!F173</f>
        <v>0</v>
      </c>
      <c r="E22" s="256">
        <f t="shared" si="2"/>
        <v>0</v>
      </c>
      <c r="F22" s="257">
        <f t="shared" si="0"/>
        <v>0</v>
      </c>
    </row>
    <row r="23" spans="1:6" ht="16.5" customHeight="1">
      <c r="A23" s="545" t="s">
        <v>23</v>
      </c>
      <c r="B23" s="546"/>
      <c r="C23" s="546"/>
      <c r="D23" s="548"/>
      <c r="E23" s="327">
        <f>SUM(E5:E22)</f>
        <v>0</v>
      </c>
      <c r="F23" s="328">
        <f>SUM(F5:F22)</f>
        <v>0</v>
      </c>
    </row>
    <row r="24" spans="1:6" ht="16.5" customHeight="1" thickBot="1">
      <c r="A24" s="549" t="s">
        <v>24</v>
      </c>
      <c r="B24" s="550"/>
      <c r="C24" s="550"/>
      <c r="D24" s="534"/>
      <c r="E24" s="551">
        <f>SUM(C5:C22)</f>
        <v>51</v>
      </c>
      <c r="F24" s="552"/>
    </row>
    <row r="25" spans="1:6" ht="16.5" customHeight="1" thickBot="1">
      <c r="A25" s="329"/>
      <c r="B25" s="329"/>
      <c r="C25" s="329"/>
      <c r="D25" s="329"/>
      <c r="E25" s="330"/>
      <c r="F25" s="330"/>
    </row>
    <row r="26" spans="1:6" ht="16.5" customHeight="1">
      <c r="A26" s="525" t="s">
        <v>379</v>
      </c>
      <c r="B26" s="526"/>
      <c r="C26" s="527"/>
      <c r="D26" s="527"/>
      <c r="E26" s="331" t="s">
        <v>25</v>
      </c>
      <c r="F26" s="332" t="s">
        <v>26</v>
      </c>
    </row>
    <row r="27" spans="1:6" ht="16.5" customHeight="1">
      <c r="A27" s="545" t="s">
        <v>89</v>
      </c>
      <c r="B27" s="546"/>
      <c r="C27" s="546"/>
      <c r="D27" s="546"/>
      <c r="E27" s="546"/>
      <c r="F27" s="547"/>
    </row>
    <row r="28" spans="1:6" ht="32.25" thickBot="1">
      <c r="A28" s="516" t="s">
        <v>296</v>
      </c>
      <c r="B28" s="517"/>
      <c r="C28" s="517"/>
      <c r="D28" s="518"/>
      <c r="E28" s="333" t="s">
        <v>84</v>
      </c>
      <c r="F28" s="334" t="s">
        <v>85</v>
      </c>
    </row>
    <row r="29" spans="1:6" s="337" customFormat="1" ht="15.75" customHeight="1" thickBot="1">
      <c r="A29" s="519" t="s">
        <v>295</v>
      </c>
      <c r="B29" s="520"/>
      <c r="C29" s="520"/>
      <c r="D29" s="520"/>
      <c r="E29" s="335">
        <f>'(VII) Materiais aplicadosCotaçã'!E53</f>
        <v>0</v>
      </c>
      <c r="F29" s="336">
        <f>E29*12</f>
        <v>0</v>
      </c>
    </row>
    <row r="30" spans="1:6" s="337" customFormat="1" ht="15.75" customHeight="1">
      <c r="A30" s="520" t="s">
        <v>203</v>
      </c>
      <c r="B30" s="531"/>
      <c r="C30" s="338"/>
      <c r="D30" s="339">
        <v>0.16800000000000001</v>
      </c>
      <c r="E30" s="340">
        <f>SUM(E29*D30)</f>
        <v>0</v>
      </c>
      <c r="F30" s="341">
        <f>SUM(F29*D30)</f>
        <v>0</v>
      </c>
    </row>
    <row r="31" spans="1:6" ht="16.5" customHeight="1" thickBot="1">
      <c r="A31" s="533" t="s">
        <v>204</v>
      </c>
      <c r="B31" s="534"/>
      <c r="C31" s="535"/>
      <c r="D31" s="535"/>
      <c r="E31" s="342">
        <f>SUM(E29:E30)</f>
        <v>0</v>
      </c>
      <c r="F31" s="343">
        <f>(E31*12)</f>
        <v>0</v>
      </c>
    </row>
    <row r="32" spans="1:6" ht="16.5" customHeight="1" thickBot="1">
      <c r="A32" s="329"/>
      <c r="B32" s="329"/>
      <c r="C32" s="329"/>
      <c r="D32" s="329"/>
      <c r="E32" s="344"/>
      <c r="F32" s="344"/>
    </row>
    <row r="33" spans="1:6" ht="16.5" customHeight="1">
      <c r="A33" s="525" t="s">
        <v>201</v>
      </c>
      <c r="B33" s="526"/>
      <c r="C33" s="527"/>
      <c r="D33" s="527"/>
      <c r="E33" s="331" t="s">
        <v>25</v>
      </c>
      <c r="F33" s="332" t="s">
        <v>26</v>
      </c>
    </row>
    <row r="34" spans="1:6" ht="19.5" customHeight="1" thickBot="1">
      <c r="A34" s="528" t="s">
        <v>513</v>
      </c>
      <c r="B34" s="529"/>
      <c r="C34" s="529"/>
      <c r="D34" s="530"/>
      <c r="E34" s="345">
        <f>'(VI)Serviços eventuais cota'!G8</f>
        <v>0</v>
      </c>
      <c r="F34" s="345">
        <f>SUM(E34*12)</f>
        <v>0</v>
      </c>
    </row>
    <row r="35" spans="1:6" ht="16.5" customHeight="1">
      <c r="A35" s="532" t="s">
        <v>203</v>
      </c>
      <c r="B35" s="532"/>
      <c r="C35" s="329"/>
      <c r="D35" s="346">
        <v>0.16800000000000001</v>
      </c>
      <c r="E35" s="345">
        <f>SUM(E34*D35)</f>
        <v>0</v>
      </c>
      <c r="F35" s="345">
        <f>SUM(F34*D35)</f>
        <v>0</v>
      </c>
    </row>
    <row r="36" spans="1:6" ht="16.5" customHeight="1" thickBot="1">
      <c r="A36" s="533" t="s">
        <v>205</v>
      </c>
      <c r="B36" s="534"/>
      <c r="C36" s="535"/>
      <c r="D36" s="536"/>
      <c r="E36" s="345">
        <f>SUM(E34:E35)</f>
        <v>0</v>
      </c>
      <c r="F36" s="345">
        <f>(E36*12)</f>
        <v>0</v>
      </c>
    </row>
    <row r="37" spans="1:6" ht="16.5" customHeight="1" thickBot="1">
      <c r="A37" s="521" t="s">
        <v>88</v>
      </c>
      <c r="B37" s="522"/>
      <c r="C37" s="522"/>
      <c r="D37" s="522"/>
      <c r="E37" s="347" t="s">
        <v>27</v>
      </c>
      <c r="F37" s="347" t="s">
        <v>28</v>
      </c>
    </row>
    <row r="38" spans="1:6" ht="16.5" customHeight="1" thickBot="1">
      <c r="A38" s="523"/>
      <c r="B38" s="524"/>
      <c r="C38" s="524"/>
      <c r="D38" s="524"/>
      <c r="E38" s="348">
        <f>E36+E31+E23</f>
        <v>0</v>
      </c>
      <c r="F38" s="349">
        <f>F23+F31+F36</f>
        <v>0</v>
      </c>
    </row>
    <row r="39" spans="1:6" ht="16.5" customHeight="1">
      <c r="F39" s="350"/>
    </row>
    <row r="40" spans="1:6" ht="16.5" customHeight="1">
      <c r="E40" s="350"/>
      <c r="F40" s="350"/>
    </row>
    <row r="41" spans="1:6" ht="16.5" customHeight="1">
      <c r="F41" s="351"/>
    </row>
    <row r="43" spans="1:6" ht="16.5" customHeight="1">
      <c r="A43" s="352"/>
      <c r="B43" s="352"/>
      <c r="C43" s="352"/>
      <c r="D43" s="352"/>
      <c r="E43" s="353"/>
      <c r="F43" s="354"/>
    </row>
    <row r="44" spans="1:6" ht="16.5" customHeight="1">
      <c r="A44" s="355"/>
      <c r="B44" s="355"/>
      <c r="C44" s="355"/>
      <c r="D44" s="355"/>
      <c r="E44" s="355"/>
      <c r="F44" s="355"/>
    </row>
    <row r="45" spans="1:6" ht="16.5" customHeight="1">
      <c r="A45" s="352"/>
      <c r="B45" s="352"/>
      <c r="C45" s="352"/>
      <c r="D45" s="352"/>
      <c r="E45" s="352"/>
      <c r="F45" s="352"/>
    </row>
  </sheetData>
  <mergeCells count="34">
    <mergeCell ref="A1:H1"/>
    <mergeCell ref="A27:F27"/>
    <mergeCell ref="A31:D31"/>
    <mergeCell ref="A26:D26"/>
    <mergeCell ref="A8:B8"/>
    <mergeCell ref="A15:B15"/>
    <mergeCell ref="A16:B16"/>
    <mergeCell ref="A18:B18"/>
    <mergeCell ref="A23:D23"/>
    <mergeCell ref="A24:D24"/>
    <mergeCell ref="A21:B21"/>
    <mergeCell ref="E24:F24"/>
    <mergeCell ref="A11:B11"/>
    <mergeCell ref="A12:B12"/>
    <mergeCell ref="A14:B14"/>
    <mergeCell ref="A19:B19"/>
    <mergeCell ref="A20:B20"/>
    <mergeCell ref="A22:B22"/>
    <mergeCell ref="A13:B13"/>
    <mergeCell ref="A17:B17"/>
    <mergeCell ref="A3:F3"/>
    <mergeCell ref="A4:B4"/>
    <mergeCell ref="A5:B5"/>
    <mergeCell ref="A9:B9"/>
    <mergeCell ref="A7:B7"/>
    <mergeCell ref="A6:B6"/>
    <mergeCell ref="A28:D28"/>
    <mergeCell ref="A29:D29"/>
    <mergeCell ref="A37:D38"/>
    <mergeCell ref="A33:D33"/>
    <mergeCell ref="A34:D34"/>
    <mergeCell ref="A30:B30"/>
    <mergeCell ref="A35:B35"/>
    <mergeCell ref="A36:D36"/>
  </mergeCells>
  <printOptions horizontalCentered="1"/>
  <pageMargins left="1.1811023622047245" right="0.39370078740157483" top="0.98425196850393704" bottom="0.59055118110236227" header="0.31496062992125984" footer="0.31496062992125984"/>
  <pageSetup paperSize="9" scale="5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I27" sqref="I27"/>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195</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7">
      <c r="A17" s="146" t="s">
        <v>38</v>
      </c>
      <c r="B17" s="166" t="s">
        <v>170</v>
      </c>
      <c r="C17" s="167"/>
      <c r="D17" s="167"/>
      <c r="E17" s="167"/>
      <c r="F17" s="146">
        <v>12</v>
      </c>
    </row>
    <row r="18" spans="1:7">
      <c r="A18" s="144"/>
      <c r="B18" s="144"/>
      <c r="C18" s="144"/>
      <c r="D18" s="144"/>
      <c r="E18" s="144"/>
      <c r="F18" s="145"/>
    </row>
    <row r="19" spans="1:7">
      <c r="A19" s="604" t="s">
        <v>39</v>
      </c>
      <c r="B19" s="604"/>
      <c r="C19" s="604"/>
      <c r="D19" s="604"/>
      <c r="E19" s="604"/>
      <c r="F19" s="604"/>
    </row>
    <row r="20" spans="1:7" ht="15">
      <c r="A20" s="578" t="s">
        <v>40</v>
      </c>
      <c r="B20" s="641"/>
      <c r="C20" s="629"/>
      <c r="D20" s="578" t="s">
        <v>169</v>
      </c>
      <c r="E20" s="629"/>
      <c r="F20" s="153" t="s">
        <v>168</v>
      </c>
    </row>
    <row r="21" spans="1:7" ht="15">
      <c r="A21" s="578" t="s">
        <v>194</v>
      </c>
      <c r="B21" s="641"/>
      <c r="C21" s="650"/>
      <c r="D21" s="604" t="s">
        <v>167</v>
      </c>
      <c r="E21" s="651"/>
      <c r="F21" s="168">
        <v>1</v>
      </c>
    </row>
    <row r="22" spans="1:7">
      <c r="A22" s="144"/>
      <c r="B22" s="144"/>
      <c r="C22" s="144"/>
      <c r="D22" s="144"/>
      <c r="E22" s="144"/>
      <c r="F22" s="145"/>
    </row>
    <row r="23" spans="1:7">
      <c r="A23" s="169" t="s">
        <v>41</v>
      </c>
      <c r="B23" s="170"/>
      <c r="C23" s="170"/>
      <c r="D23" s="170"/>
      <c r="E23" s="170"/>
      <c r="F23" s="170"/>
    </row>
    <row r="24" spans="1:7">
      <c r="A24" s="171" t="s">
        <v>166</v>
      </c>
      <c r="B24" s="172"/>
      <c r="C24" s="172"/>
      <c r="D24" s="172"/>
      <c r="E24" s="172"/>
      <c r="F24" s="173"/>
    </row>
    <row r="25" spans="1:7">
      <c r="A25" s="174">
        <v>1</v>
      </c>
      <c r="B25" s="166" t="s">
        <v>165</v>
      </c>
      <c r="C25" s="167"/>
      <c r="D25" s="167"/>
      <c r="E25" s="175"/>
      <c r="F25" s="176" t="s">
        <v>164</v>
      </c>
    </row>
    <row r="26" spans="1:7">
      <c r="A26" s="146">
        <v>2</v>
      </c>
      <c r="B26" s="171" t="s">
        <v>163</v>
      </c>
      <c r="C26" s="177"/>
      <c r="D26" s="177"/>
      <c r="E26" s="178"/>
      <c r="F26" s="179"/>
    </row>
    <row r="27" spans="1:7">
      <c r="A27" s="146">
        <v>3</v>
      </c>
      <c r="B27" s="140" t="s">
        <v>42</v>
      </c>
      <c r="C27" s="141"/>
      <c r="D27" s="141"/>
      <c r="E27" s="141"/>
      <c r="F27" s="25"/>
    </row>
    <row r="28" spans="1:7">
      <c r="A28" s="146">
        <v>4</v>
      </c>
      <c r="B28" s="140" t="s">
        <v>43</v>
      </c>
      <c r="C28" s="141"/>
      <c r="D28" s="141"/>
      <c r="E28" s="181"/>
      <c r="F28" s="174" t="s">
        <v>194</v>
      </c>
      <c r="G28" s="28"/>
    </row>
    <row r="29" spans="1:7">
      <c r="A29" s="146">
        <v>5</v>
      </c>
      <c r="B29" s="140" t="s">
        <v>44</v>
      </c>
      <c r="C29" s="141"/>
      <c r="D29" s="141"/>
      <c r="E29" s="181"/>
      <c r="F29" s="182"/>
    </row>
    <row r="30" spans="1:7" ht="15">
      <c r="A30" s="149"/>
      <c r="B30" s="183"/>
      <c r="C30" s="183"/>
      <c r="D30" s="652" t="s">
        <v>527</v>
      </c>
      <c r="E30" s="651"/>
      <c r="F30" s="135"/>
    </row>
    <row r="31" spans="1:7" s="28" customFormat="1" ht="13.5">
      <c r="A31" s="184"/>
      <c r="B31" s="183"/>
      <c r="C31" s="185"/>
      <c r="D31" s="186"/>
      <c r="E31" s="186"/>
      <c r="F31" s="187"/>
    </row>
    <row r="32" spans="1:7"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54"/>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v>0</v>
      </c>
    </row>
    <row r="143" spans="1:6">
      <c r="A143" s="24" t="s">
        <v>35</v>
      </c>
      <c r="B143" s="606" t="s">
        <v>290</v>
      </c>
      <c r="C143" s="607"/>
      <c r="D143" s="607"/>
      <c r="E143" s="608"/>
      <c r="F143" s="135">
        <f>'(II)EPI''s cotação'!F33</f>
        <v>0</v>
      </c>
    </row>
    <row r="144" spans="1:6">
      <c r="A144" s="24" t="s">
        <v>37</v>
      </c>
      <c r="B144" s="603" t="s">
        <v>504</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4.7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I19" sqref="I19"/>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196</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7">
      <c r="A17" s="146" t="s">
        <v>38</v>
      </c>
      <c r="B17" s="166" t="s">
        <v>170</v>
      </c>
      <c r="C17" s="167"/>
      <c r="D17" s="167"/>
      <c r="E17" s="167"/>
      <c r="F17" s="146">
        <v>12</v>
      </c>
    </row>
    <row r="18" spans="1:7">
      <c r="A18" s="144"/>
      <c r="B18" s="144"/>
      <c r="C18" s="144"/>
      <c r="D18" s="144"/>
      <c r="E18" s="144"/>
      <c r="F18" s="145"/>
    </row>
    <row r="19" spans="1:7">
      <c r="A19" s="604" t="s">
        <v>39</v>
      </c>
      <c r="B19" s="604"/>
      <c r="C19" s="604"/>
      <c r="D19" s="604"/>
      <c r="E19" s="604"/>
      <c r="F19" s="604"/>
    </row>
    <row r="20" spans="1:7" ht="15">
      <c r="A20" s="578" t="s">
        <v>40</v>
      </c>
      <c r="B20" s="641"/>
      <c r="C20" s="629"/>
      <c r="D20" s="578" t="s">
        <v>169</v>
      </c>
      <c r="E20" s="629"/>
      <c r="F20" s="153" t="s">
        <v>168</v>
      </c>
    </row>
    <row r="21" spans="1:7" ht="15">
      <c r="A21" s="578" t="s">
        <v>188</v>
      </c>
      <c r="B21" s="641"/>
      <c r="C21" s="650"/>
      <c r="D21" s="604" t="s">
        <v>167</v>
      </c>
      <c r="E21" s="651"/>
      <c r="F21" s="168">
        <v>1</v>
      </c>
    </row>
    <row r="22" spans="1:7">
      <c r="A22" s="144"/>
      <c r="B22" s="144"/>
      <c r="C22" s="144"/>
      <c r="D22" s="144"/>
      <c r="E22" s="144"/>
      <c r="F22" s="145"/>
    </row>
    <row r="23" spans="1:7">
      <c r="A23" s="169" t="s">
        <v>41</v>
      </c>
      <c r="B23" s="170"/>
      <c r="C23" s="170"/>
      <c r="D23" s="170"/>
      <c r="E23" s="170"/>
      <c r="F23" s="170"/>
    </row>
    <row r="24" spans="1:7">
      <c r="A24" s="171" t="s">
        <v>166</v>
      </c>
      <c r="B24" s="172"/>
      <c r="C24" s="172"/>
      <c r="D24" s="172"/>
      <c r="E24" s="172"/>
      <c r="F24" s="173"/>
    </row>
    <row r="25" spans="1:7">
      <c r="A25" s="174">
        <v>1</v>
      </c>
      <c r="B25" s="166" t="s">
        <v>165</v>
      </c>
      <c r="C25" s="167"/>
      <c r="D25" s="167"/>
      <c r="E25" s="175"/>
      <c r="F25" s="176" t="s">
        <v>164</v>
      </c>
    </row>
    <row r="26" spans="1:7">
      <c r="A26" s="146">
        <v>2</v>
      </c>
      <c r="B26" s="171" t="s">
        <v>163</v>
      </c>
      <c r="C26" s="177"/>
      <c r="D26" s="177"/>
      <c r="E26" s="178"/>
      <c r="F26" s="179"/>
    </row>
    <row r="27" spans="1:7">
      <c r="A27" s="146">
        <v>3</v>
      </c>
      <c r="B27" s="140" t="s">
        <v>42</v>
      </c>
      <c r="C27" s="141"/>
      <c r="D27" s="141"/>
      <c r="E27" s="141"/>
      <c r="F27" s="25"/>
    </row>
    <row r="28" spans="1:7">
      <c r="A28" s="146">
        <v>4</v>
      </c>
      <c r="B28" s="140" t="s">
        <v>43</v>
      </c>
      <c r="C28" s="141"/>
      <c r="D28" s="141"/>
      <c r="E28" s="181"/>
      <c r="F28" s="174" t="s">
        <v>188</v>
      </c>
      <c r="G28" s="28"/>
    </row>
    <row r="29" spans="1:7">
      <c r="A29" s="146">
        <v>5</v>
      </c>
      <c r="B29" s="140" t="s">
        <v>44</v>
      </c>
      <c r="C29" s="141"/>
      <c r="D29" s="141"/>
      <c r="E29" s="181"/>
      <c r="F29" s="182"/>
    </row>
    <row r="30" spans="1:7" ht="15">
      <c r="A30" s="149"/>
      <c r="B30" s="183"/>
      <c r="C30" s="183"/>
      <c r="D30" s="652" t="s">
        <v>527</v>
      </c>
      <c r="E30" s="651"/>
      <c r="F30" s="135"/>
    </row>
    <row r="31" spans="1:7" s="28" customFormat="1" ht="13.5">
      <c r="A31" s="184"/>
      <c r="B31" s="183"/>
      <c r="C31" s="185"/>
      <c r="D31" s="186"/>
      <c r="E31" s="186"/>
      <c r="F31" s="187"/>
    </row>
    <row r="32" spans="1:7"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54"/>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4.7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H28" sqref="H28"/>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211</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210</v>
      </c>
      <c r="B21" s="641"/>
      <c r="C21" s="650"/>
      <c r="D21" s="604" t="s">
        <v>167</v>
      </c>
      <c r="E21" s="651"/>
      <c r="F21" s="168">
        <v>8</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495"/>
    </row>
    <row r="28" spans="1:6">
      <c r="A28" s="146">
        <v>4</v>
      </c>
      <c r="B28" s="140" t="s">
        <v>43</v>
      </c>
      <c r="C28" s="141"/>
      <c r="D28" s="141"/>
      <c r="E28" s="181"/>
      <c r="F28" s="356" t="s">
        <v>210</v>
      </c>
    </row>
    <row r="29" spans="1:6">
      <c r="A29" s="146">
        <v>5</v>
      </c>
      <c r="B29" s="140" t="s">
        <v>44</v>
      </c>
      <c r="C29" s="141"/>
      <c r="D29" s="141"/>
      <c r="E29" s="181"/>
      <c r="F29" s="496"/>
    </row>
    <row r="30" spans="1:6" ht="15">
      <c r="A30" s="149"/>
      <c r="B30" s="183"/>
      <c r="C30" s="183"/>
      <c r="D30" s="652" t="s">
        <v>527</v>
      </c>
      <c r="E30" s="651"/>
      <c r="F30" s="497"/>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54"/>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7"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H31" sqref="H31"/>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207</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206</v>
      </c>
      <c r="B21" s="641"/>
      <c r="C21" s="650"/>
      <c r="D21" s="604" t="s">
        <v>167</v>
      </c>
      <c r="E21" s="651"/>
      <c r="F21" s="168">
        <v>2</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498"/>
    </row>
    <row r="27" spans="1:6" ht="13.5" thickBot="1">
      <c r="A27" s="146">
        <v>3</v>
      </c>
      <c r="B27" s="140" t="s">
        <v>42</v>
      </c>
      <c r="C27" s="141"/>
      <c r="D27" s="141"/>
      <c r="E27" s="141"/>
      <c r="F27" s="495"/>
    </row>
    <row r="28" spans="1:6">
      <c r="A28" s="146">
        <v>4</v>
      </c>
      <c r="B28" s="140" t="s">
        <v>43</v>
      </c>
      <c r="C28" s="141"/>
      <c r="D28" s="141"/>
      <c r="E28" s="181"/>
      <c r="F28" s="499" t="s">
        <v>206</v>
      </c>
    </row>
    <row r="29" spans="1:6">
      <c r="A29" s="146">
        <v>5</v>
      </c>
      <c r="B29" s="140" t="s">
        <v>44</v>
      </c>
      <c r="C29" s="141"/>
      <c r="D29" s="141"/>
      <c r="E29" s="181"/>
      <c r="F29" s="496"/>
    </row>
    <row r="30" spans="1:6" ht="15">
      <c r="A30" s="149"/>
      <c r="B30" s="183"/>
      <c r="C30" s="183"/>
      <c r="D30" s="652" t="s">
        <v>527</v>
      </c>
      <c r="E30" s="651"/>
      <c r="F30" s="497"/>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54"/>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3.2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H11" sqref="H11"/>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189</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190</v>
      </c>
      <c r="B21" s="641"/>
      <c r="C21" s="650"/>
      <c r="D21" s="604" t="s">
        <v>167</v>
      </c>
      <c r="E21" s="651"/>
      <c r="F21" s="168">
        <v>1</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174" t="s">
        <v>190</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88"/>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504</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4.7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H10" sqref="H10"/>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191</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90</v>
      </c>
      <c r="B21" s="641"/>
      <c r="C21" s="650"/>
      <c r="D21" s="604" t="s">
        <v>167</v>
      </c>
      <c r="E21" s="651"/>
      <c r="F21" s="168">
        <v>1</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174" t="s">
        <v>192</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88"/>
      <c r="F39" s="135"/>
      <c r="G39" s="21"/>
    </row>
    <row r="40" spans="1:7" ht="15">
      <c r="A40" s="146" t="s">
        <v>37</v>
      </c>
      <c r="B40" s="642" t="s">
        <v>160</v>
      </c>
      <c r="C40" s="643"/>
      <c r="D40" s="644"/>
      <c r="E40" s="188"/>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10">
      <c r="A145" s="24" t="s">
        <v>38</v>
      </c>
      <c r="B145" s="606" t="s">
        <v>301</v>
      </c>
      <c r="C145" s="607"/>
      <c r="D145" s="607"/>
      <c r="E145" s="608"/>
      <c r="F145" s="135">
        <f>' (IV)Logística Uniforme cotação'!I10</f>
        <v>0</v>
      </c>
    </row>
    <row r="146" spans="1:10">
      <c r="A146" s="24" t="s">
        <v>50</v>
      </c>
      <c r="B146" s="603" t="s">
        <v>60</v>
      </c>
      <c r="C146" s="603"/>
      <c r="D146" s="603"/>
      <c r="E146" s="603"/>
      <c r="F146" s="135">
        <f>'(III)Mat InsumosDiversosCotação'!F30</f>
        <v>0</v>
      </c>
    </row>
    <row r="147" spans="1:10">
      <c r="A147" s="578" t="s">
        <v>3</v>
      </c>
      <c r="B147" s="579"/>
      <c r="C147" s="579"/>
      <c r="D147" s="579"/>
      <c r="E147" s="580"/>
      <c r="F147" s="136">
        <f>SUM(F142:F146)</f>
        <v>0</v>
      </c>
    </row>
    <row r="148" spans="1:10" ht="13.5">
      <c r="A148" s="147"/>
      <c r="B148" s="148"/>
      <c r="C148" s="144"/>
      <c r="D148" s="144"/>
      <c r="E148" s="144"/>
      <c r="F148" s="145"/>
    </row>
    <row r="149" spans="1:10">
      <c r="A149" s="144"/>
      <c r="B149" s="144"/>
      <c r="C149" s="144"/>
      <c r="D149" s="144"/>
      <c r="E149" s="144"/>
      <c r="F149" s="145"/>
    </row>
    <row r="150" spans="1:10">
      <c r="A150" s="602" t="s">
        <v>111</v>
      </c>
      <c r="B150" s="602"/>
      <c r="C150" s="602"/>
      <c r="D150" s="602"/>
      <c r="E150" s="602"/>
      <c r="F150" s="602"/>
    </row>
    <row r="151" spans="1:10">
      <c r="A151" s="144"/>
      <c r="B151" s="144"/>
      <c r="C151" s="144"/>
      <c r="D151" s="144"/>
      <c r="E151" s="144"/>
      <c r="F151" s="145"/>
    </row>
    <row r="152" spans="1:10">
      <c r="A152" s="153">
        <v>6</v>
      </c>
      <c r="B152" s="604" t="s">
        <v>69</v>
      </c>
      <c r="C152" s="604"/>
      <c r="D152" s="604"/>
      <c r="E152" s="153" t="s">
        <v>47</v>
      </c>
      <c r="F152" s="136" t="s">
        <v>48</v>
      </c>
    </row>
    <row r="153" spans="1:10">
      <c r="A153" s="146" t="s">
        <v>33</v>
      </c>
      <c r="B153" s="605" t="s">
        <v>110</v>
      </c>
      <c r="C153" s="605"/>
      <c r="D153" s="605"/>
      <c r="E153" s="154"/>
      <c r="F153" s="135"/>
    </row>
    <row r="154" spans="1:10">
      <c r="A154" s="146" t="s">
        <v>35</v>
      </c>
      <c r="B154" s="596" t="s">
        <v>74</v>
      </c>
      <c r="C154" s="597"/>
      <c r="D154" s="598"/>
      <c r="E154" s="154"/>
      <c r="F154" s="135"/>
    </row>
    <row r="155" spans="1:10">
      <c r="A155" s="146" t="s">
        <v>37</v>
      </c>
      <c r="B155" s="593" t="s">
        <v>70</v>
      </c>
      <c r="C155" s="594"/>
      <c r="D155" s="594"/>
      <c r="E155" s="155"/>
      <c r="F155" s="136"/>
    </row>
    <row r="156" spans="1:10">
      <c r="A156" s="197" t="s">
        <v>109</v>
      </c>
      <c r="B156" s="596" t="s">
        <v>71</v>
      </c>
      <c r="C156" s="597"/>
      <c r="D156" s="598"/>
      <c r="E156" s="154"/>
      <c r="F156" s="135"/>
      <c r="J156" s="137"/>
    </row>
    <row r="157" spans="1:10">
      <c r="A157" s="197" t="s">
        <v>108</v>
      </c>
      <c r="B157" s="596" t="s">
        <v>72</v>
      </c>
      <c r="C157" s="597"/>
      <c r="D157" s="598"/>
      <c r="E157" s="154"/>
      <c r="F157" s="135"/>
    </row>
    <row r="158" spans="1:10">
      <c r="A158" s="197" t="s">
        <v>107</v>
      </c>
      <c r="B158" s="599" t="s">
        <v>73</v>
      </c>
      <c r="C158" s="600"/>
      <c r="D158" s="601"/>
      <c r="E158" s="154"/>
      <c r="F158" s="135"/>
    </row>
    <row r="159" spans="1:10">
      <c r="A159" s="578" t="s">
        <v>3</v>
      </c>
      <c r="B159" s="579"/>
      <c r="C159" s="579"/>
      <c r="D159" s="579"/>
      <c r="E159" s="580"/>
      <c r="F159" s="136">
        <f>F153+F154+F155</f>
        <v>0</v>
      </c>
    </row>
    <row r="160" spans="1:10">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6.2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H9" sqref="H9"/>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191</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90</v>
      </c>
      <c r="B21" s="641"/>
      <c r="C21" s="650"/>
      <c r="D21" s="604" t="s">
        <v>167</v>
      </c>
      <c r="E21" s="651"/>
      <c r="F21" s="168">
        <v>4</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174" t="s">
        <v>192</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88"/>
      <c r="F39" s="135"/>
      <c r="G39" s="21"/>
    </row>
    <row r="40" spans="1:7" ht="15">
      <c r="A40" s="146" t="s">
        <v>37</v>
      </c>
      <c r="B40" s="642" t="s">
        <v>160</v>
      </c>
      <c r="C40" s="643"/>
      <c r="D40" s="644"/>
      <c r="E40" s="188"/>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3.2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I12" sqref="I12"/>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191</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90</v>
      </c>
      <c r="B21" s="641"/>
      <c r="C21" s="650"/>
      <c r="D21" s="604" t="s">
        <v>167</v>
      </c>
      <c r="E21" s="651"/>
      <c r="F21" s="168">
        <v>4</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174" t="s">
        <v>192</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88"/>
      <c r="F39" s="135"/>
      <c r="G39" s="21"/>
    </row>
    <row r="40" spans="1:7" ht="15">
      <c r="A40" s="146" t="s">
        <v>37</v>
      </c>
      <c r="B40" s="642" t="s">
        <v>160</v>
      </c>
      <c r="C40" s="643"/>
      <c r="D40" s="644"/>
      <c r="E40" s="188"/>
      <c r="F40" s="135"/>
      <c r="G40" s="22"/>
    </row>
    <row r="41" spans="1:7" ht="15">
      <c r="A41" s="161" t="s">
        <v>38</v>
      </c>
      <c r="B41" s="581" t="s">
        <v>159</v>
      </c>
      <c r="C41" s="630"/>
      <c r="D41" s="631"/>
      <c r="E41" s="189"/>
      <c r="F41" s="190"/>
      <c r="G41" s="22"/>
    </row>
    <row r="42" spans="1:7" ht="15">
      <c r="A42" s="161" t="s">
        <v>50</v>
      </c>
      <c r="B42" s="647" t="s">
        <v>158</v>
      </c>
      <c r="C42" s="648"/>
      <c r="D42" s="649"/>
      <c r="E42" s="191"/>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32.2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4">
    <mergeCell ref="A5:G5"/>
    <mergeCell ref="A6:F6"/>
    <mergeCell ref="C9:F9"/>
    <mergeCell ref="C10:F10"/>
    <mergeCell ref="C11:F11"/>
    <mergeCell ref="A13:F13"/>
    <mergeCell ref="B35:F35"/>
    <mergeCell ref="B37:D37"/>
    <mergeCell ref="B38:D38"/>
    <mergeCell ref="B39:D39"/>
    <mergeCell ref="B40:D40"/>
    <mergeCell ref="B41:D41"/>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H9" sqref="H9"/>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91"/>
      <c r="C6" s="691"/>
      <c r="D6" s="691"/>
      <c r="E6" s="691"/>
      <c r="F6" s="691"/>
    </row>
    <row r="7" spans="1:7">
      <c r="A7" s="97" t="s">
        <v>191</v>
      </c>
      <c r="B7" s="97"/>
      <c r="C7" s="97"/>
      <c r="D7" s="97"/>
      <c r="E7" s="97"/>
      <c r="F7" s="97"/>
    </row>
    <row r="8" spans="1:7">
      <c r="A8" s="57"/>
      <c r="B8" s="57"/>
      <c r="C8" s="57"/>
      <c r="D8" s="57"/>
      <c r="E8" s="57"/>
      <c r="F8" s="60"/>
    </row>
    <row r="9" spans="1:7">
      <c r="A9" s="57"/>
      <c r="B9" s="64" t="s">
        <v>29</v>
      </c>
      <c r="C9" s="727"/>
      <c r="D9" s="727"/>
      <c r="E9" s="727"/>
      <c r="F9" s="727"/>
    </row>
    <row r="10" spans="1:7">
      <c r="A10" s="57"/>
      <c r="B10" s="64" t="s">
        <v>30</v>
      </c>
      <c r="C10" s="728"/>
      <c r="D10" s="728"/>
      <c r="E10" s="728"/>
      <c r="F10" s="728"/>
    </row>
    <row r="11" spans="1:7">
      <c r="A11" s="57"/>
      <c r="B11" s="64" t="s">
        <v>31</v>
      </c>
      <c r="C11" s="728"/>
      <c r="D11" s="728"/>
      <c r="E11" s="728"/>
      <c r="F11" s="728"/>
    </row>
    <row r="12" spans="1:7">
      <c r="A12" s="57"/>
      <c r="B12" s="57"/>
      <c r="C12" s="57"/>
      <c r="D12" s="57"/>
      <c r="E12" s="57"/>
      <c r="F12" s="60"/>
    </row>
    <row r="13" spans="1:7">
      <c r="A13" s="679" t="s">
        <v>32</v>
      </c>
      <c r="B13" s="679"/>
      <c r="C13" s="679"/>
      <c r="D13" s="679"/>
      <c r="E13" s="679"/>
      <c r="F13" s="679"/>
    </row>
    <row r="14" spans="1:7">
      <c r="A14" s="107" t="s">
        <v>33</v>
      </c>
      <c r="B14" s="100" t="s">
        <v>34</v>
      </c>
      <c r="C14" s="101"/>
      <c r="D14" s="101"/>
      <c r="E14" s="101"/>
      <c r="F14" s="104"/>
    </row>
    <row r="15" spans="1:7">
      <c r="A15" s="494" t="s">
        <v>35</v>
      </c>
      <c r="B15" s="491" t="s">
        <v>36</v>
      </c>
      <c r="C15" s="160"/>
      <c r="D15" s="160"/>
      <c r="E15" s="160"/>
      <c r="F15" s="494" t="s">
        <v>172</v>
      </c>
    </row>
    <row r="16" spans="1:7">
      <c r="A16" s="161" t="s">
        <v>37</v>
      </c>
      <c r="B16" s="486" t="s">
        <v>171</v>
      </c>
      <c r="C16" s="487"/>
      <c r="D16" s="487"/>
      <c r="E16" s="488"/>
      <c r="F16" s="165"/>
    </row>
    <row r="17" spans="1:6">
      <c r="A17" s="494" t="s">
        <v>38</v>
      </c>
      <c r="B17" s="492" t="s">
        <v>170</v>
      </c>
      <c r="C17" s="167"/>
      <c r="D17" s="167"/>
      <c r="E17" s="167"/>
      <c r="F17" s="494">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485" t="s">
        <v>168</v>
      </c>
    </row>
    <row r="21" spans="1:6" ht="15">
      <c r="A21" s="578" t="s">
        <v>90</v>
      </c>
      <c r="B21" s="641"/>
      <c r="C21" s="650"/>
      <c r="D21" s="604" t="s">
        <v>167</v>
      </c>
      <c r="E21" s="651"/>
      <c r="F21" s="168">
        <v>4</v>
      </c>
    </row>
    <row r="22" spans="1:6">
      <c r="A22" s="144"/>
      <c r="B22" s="144"/>
      <c r="C22" s="144"/>
      <c r="D22" s="144"/>
      <c r="E22" s="144"/>
      <c r="F22" s="145"/>
    </row>
    <row r="23" spans="1:6">
      <c r="A23" s="490" t="s">
        <v>41</v>
      </c>
      <c r="B23" s="484"/>
      <c r="C23" s="484"/>
      <c r="D23" s="484"/>
      <c r="E23" s="484"/>
      <c r="F23" s="484"/>
    </row>
    <row r="24" spans="1:6">
      <c r="A24" s="171" t="s">
        <v>166</v>
      </c>
      <c r="B24" s="479"/>
      <c r="C24" s="479"/>
      <c r="D24" s="479"/>
      <c r="E24" s="479"/>
      <c r="F24" s="480"/>
    </row>
    <row r="25" spans="1:6">
      <c r="A25" s="174">
        <v>1</v>
      </c>
      <c r="B25" s="492" t="s">
        <v>165</v>
      </c>
      <c r="C25" s="167"/>
      <c r="D25" s="167"/>
      <c r="E25" s="175"/>
      <c r="F25" s="176" t="s">
        <v>164</v>
      </c>
    </row>
    <row r="26" spans="1:6" ht="13.5" thickBot="1">
      <c r="A26" s="494">
        <v>2</v>
      </c>
      <c r="B26" s="171" t="s">
        <v>163</v>
      </c>
      <c r="C26" s="177"/>
      <c r="D26" s="177"/>
      <c r="E26" s="178"/>
      <c r="F26" s="179"/>
    </row>
    <row r="27" spans="1:6" ht="13.5" thickBot="1">
      <c r="A27" s="494">
        <v>3</v>
      </c>
      <c r="B27" s="481" t="s">
        <v>42</v>
      </c>
      <c r="C27" s="482"/>
      <c r="D27" s="482"/>
      <c r="E27" s="482"/>
      <c r="F27" s="180"/>
    </row>
    <row r="28" spans="1:6">
      <c r="A28" s="494">
        <v>4</v>
      </c>
      <c r="B28" s="481" t="s">
        <v>43</v>
      </c>
      <c r="C28" s="482"/>
      <c r="D28" s="482"/>
      <c r="E28" s="483"/>
      <c r="F28" s="174" t="s">
        <v>192</v>
      </c>
    </row>
    <row r="29" spans="1:6">
      <c r="A29" s="494">
        <v>5</v>
      </c>
      <c r="B29" s="481" t="s">
        <v>44</v>
      </c>
      <c r="C29" s="482"/>
      <c r="D29" s="482"/>
      <c r="E29" s="483"/>
      <c r="F29" s="182"/>
    </row>
    <row r="30" spans="1:6" ht="15">
      <c r="A30" s="489"/>
      <c r="B30" s="183"/>
      <c r="C30" s="183"/>
      <c r="D30" s="652" t="s">
        <v>527</v>
      </c>
      <c r="E30" s="651"/>
      <c r="F30" s="493"/>
    </row>
    <row r="31" spans="1:6" s="28" customFormat="1" ht="13.5">
      <c r="A31" s="78"/>
      <c r="B31" s="82"/>
      <c r="C31" s="79"/>
      <c r="D31" s="102"/>
      <c r="E31" s="102"/>
      <c r="F31" s="83"/>
    </row>
    <row r="32" spans="1:6" s="28" customFormat="1" ht="13.5">
      <c r="A32" s="78"/>
      <c r="B32" s="82"/>
      <c r="C32" s="79"/>
      <c r="D32" s="102"/>
      <c r="E32" s="102"/>
      <c r="F32" s="83"/>
    </row>
    <row r="33" spans="1:7">
      <c r="A33" s="109"/>
      <c r="B33" s="82"/>
      <c r="C33" s="82"/>
      <c r="D33" s="82"/>
      <c r="E33" s="55"/>
      <c r="F33" s="55"/>
    </row>
    <row r="34" spans="1:7">
      <c r="A34" s="109"/>
      <c r="B34" s="82"/>
      <c r="C34" s="82"/>
      <c r="D34" s="82"/>
      <c r="E34" s="55"/>
      <c r="F34" s="55"/>
    </row>
    <row r="35" spans="1:7">
      <c r="A35" s="109"/>
      <c r="B35" s="677" t="s">
        <v>45</v>
      </c>
      <c r="C35" s="677"/>
      <c r="D35" s="677"/>
      <c r="E35" s="677"/>
      <c r="F35" s="677"/>
    </row>
    <row r="36" spans="1:7">
      <c r="A36" s="57"/>
      <c r="B36" s="57"/>
      <c r="C36" s="57"/>
      <c r="D36" s="57"/>
      <c r="E36" s="57"/>
      <c r="F36" s="60"/>
    </row>
    <row r="37" spans="1:7" ht="15">
      <c r="A37" s="107">
        <v>1</v>
      </c>
      <c r="B37" s="669" t="s">
        <v>46</v>
      </c>
      <c r="C37" s="688"/>
      <c r="D37" s="689"/>
      <c r="E37" s="59" t="s">
        <v>47</v>
      </c>
      <c r="F37" s="99" t="s">
        <v>48</v>
      </c>
    </row>
    <row r="38" spans="1:7" ht="15">
      <c r="A38" s="107" t="s">
        <v>33</v>
      </c>
      <c r="B38" s="692" t="s">
        <v>49</v>
      </c>
      <c r="C38" s="717"/>
      <c r="D38" s="718"/>
      <c r="E38" s="81"/>
      <c r="F38" s="106"/>
      <c r="G38" s="21"/>
    </row>
    <row r="39" spans="1:7" ht="15">
      <c r="A39" s="107" t="s">
        <v>35</v>
      </c>
      <c r="B39" s="692" t="s">
        <v>161</v>
      </c>
      <c r="C39" s="717"/>
      <c r="D39" s="718"/>
      <c r="E39" s="31"/>
      <c r="F39" s="106"/>
      <c r="G39" s="21"/>
    </row>
    <row r="40" spans="1:7" ht="15">
      <c r="A40" s="107" t="s">
        <v>37</v>
      </c>
      <c r="B40" s="724" t="s">
        <v>160</v>
      </c>
      <c r="C40" s="725"/>
      <c r="D40" s="726"/>
      <c r="E40" s="31"/>
      <c r="F40" s="106"/>
      <c r="G40" s="22"/>
    </row>
    <row r="41" spans="1:7" ht="15">
      <c r="A41" s="68" t="s">
        <v>38</v>
      </c>
      <c r="B41" s="692" t="s">
        <v>159</v>
      </c>
      <c r="C41" s="717"/>
      <c r="D41" s="718"/>
      <c r="E41" s="31"/>
      <c r="F41" s="80"/>
      <c r="G41" s="22"/>
    </row>
    <row r="42" spans="1:7" ht="15">
      <c r="A42" s="68" t="s">
        <v>50</v>
      </c>
      <c r="B42" s="721" t="s">
        <v>158</v>
      </c>
      <c r="C42" s="722"/>
      <c r="D42" s="723"/>
      <c r="E42" s="31"/>
      <c r="F42" s="106"/>
      <c r="G42" s="23"/>
    </row>
    <row r="43" spans="1:7">
      <c r="A43" s="107" t="s">
        <v>51</v>
      </c>
      <c r="B43" s="100" t="s">
        <v>59</v>
      </c>
      <c r="C43" s="101"/>
      <c r="D43" s="103"/>
      <c r="E43" s="31"/>
      <c r="F43" s="106"/>
    </row>
    <row r="44" spans="1:7" ht="15">
      <c r="A44" s="685" t="s">
        <v>53</v>
      </c>
      <c r="B44" s="686"/>
      <c r="C44" s="686"/>
      <c r="D44" s="686"/>
      <c r="E44" s="687"/>
      <c r="F44" s="59">
        <f>SUM(F38:F43)</f>
        <v>0</v>
      </c>
    </row>
    <row r="45" spans="1:7" ht="13.5">
      <c r="A45" s="78"/>
      <c r="B45" s="702"/>
      <c r="C45" s="719"/>
      <c r="D45" s="719"/>
      <c r="E45" s="719"/>
      <c r="F45" s="719"/>
    </row>
    <row r="46" spans="1:7">
      <c r="A46" s="79"/>
      <c r="B46" s="79"/>
      <c r="C46" s="102"/>
      <c r="D46" s="102"/>
      <c r="E46" s="102"/>
      <c r="F46" s="67"/>
    </row>
    <row r="47" spans="1:7" ht="13.5">
      <c r="A47" s="78"/>
      <c r="B47" s="702"/>
      <c r="C47" s="719"/>
      <c r="D47" s="719"/>
      <c r="E47" s="719"/>
      <c r="F47" s="719"/>
    </row>
    <row r="48" spans="1:7">
      <c r="A48" s="57"/>
      <c r="B48" s="57"/>
      <c r="C48" s="57"/>
      <c r="D48" s="57"/>
      <c r="E48" s="57"/>
      <c r="F48" s="60"/>
    </row>
    <row r="49" spans="1:6">
      <c r="A49" s="676" t="s">
        <v>157</v>
      </c>
      <c r="B49" s="676"/>
      <c r="C49" s="676"/>
      <c r="D49" s="676"/>
      <c r="E49" s="676"/>
      <c r="F49" s="676"/>
    </row>
    <row r="50" spans="1:6">
      <c r="A50" s="105"/>
      <c r="B50" s="105"/>
      <c r="C50" s="105"/>
      <c r="D50" s="105"/>
      <c r="E50" s="105"/>
      <c r="F50" s="105"/>
    </row>
    <row r="51" spans="1:6" ht="15">
      <c r="A51" s="683" t="s">
        <v>156</v>
      </c>
      <c r="B51" s="684"/>
      <c r="C51" s="684"/>
      <c r="D51" s="684"/>
      <c r="E51" s="684"/>
      <c r="F51" s="684"/>
    </row>
    <row r="52" spans="1:6" ht="15">
      <c r="A52" s="107" t="s">
        <v>138</v>
      </c>
      <c r="B52" s="669" t="s">
        <v>137</v>
      </c>
      <c r="C52" s="688"/>
      <c r="D52" s="689"/>
      <c r="E52" s="99" t="s">
        <v>47</v>
      </c>
      <c r="F52" s="59" t="s">
        <v>48</v>
      </c>
    </row>
    <row r="53" spans="1:6" ht="15">
      <c r="A53" s="107" t="s">
        <v>33</v>
      </c>
      <c r="B53" s="692" t="s">
        <v>155</v>
      </c>
      <c r="C53" s="693"/>
      <c r="D53" s="720"/>
      <c r="E53" s="31"/>
      <c r="F53" s="106"/>
    </row>
    <row r="54" spans="1:6" ht="15">
      <c r="A54" s="107" t="s">
        <v>35</v>
      </c>
      <c r="B54" s="692" t="s">
        <v>154</v>
      </c>
      <c r="C54" s="693"/>
      <c r="D54" s="720"/>
      <c r="E54" s="31"/>
      <c r="F54" s="106"/>
    </row>
    <row r="55" spans="1:6" ht="15">
      <c r="A55" s="107"/>
      <c r="B55" s="669" t="s">
        <v>67</v>
      </c>
      <c r="C55" s="704"/>
      <c r="D55" s="705"/>
      <c r="E55" s="31"/>
      <c r="F55" s="59"/>
    </row>
    <row r="56" spans="1:6">
      <c r="A56" s="107" t="s">
        <v>37</v>
      </c>
      <c r="B56" s="701" t="s">
        <v>153</v>
      </c>
      <c r="C56" s="701"/>
      <c r="D56" s="701"/>
      <c r="E56" s="31"/>
      <c r="F56" s="106"/>
    </row>
    <row r="57" spans="1:6">
      <c r="A57" s="669" t="s">
        <v>3</v>
      </c>
      <c r="B57" s="670"/>
      <c r="C57" s="670"/>
      <c r="D57" s="670"/>
      <c r="E57" s="65"/>
      <c r="F57" s="59"/>
    </row>
    <row r="58" spans="1:6" ht="13.5">
      <c r="A58" s="78"/>
      <c r="B58" s="702"/>
      <c r="C58" s="719"/>
      <c r="D58" s="719"/>
      <c r="E58" s="719"/>
      <c r="F58" s="719"/>
    </row>
    <row r="59" spans="1:6">
      <c r="A59" s="109"/>
      <c r="B59" s="108"/>
      <c r="C59" s="108"/>
      <c r="D59" s="108"/>
      <c r="E59" s="77"/>
      <c r="F59" s="55"/>
    </row>
    <row r="60" spans="1:6" ht="27" customHeight="1">
      <c r="A60" s="683" t="s">
        <v>152</v>
      </c>
      <c r="B60" s="684"/>
      <c r="C60" s="684"/>
      <c r="D60" s="684"/>
      <c r="E60" s="684"/>
      <c r="F60" s="684"/>
    </row>
    <row r="61" spans="1:6">
      <c r="A61" s="99" t="s">
        <v>136</v>
      </c>
      <c r="B61" s="679" t="s">
        <v>151</v>
      </c>
      <c r="C61" s="679"/>
      <c r="D61" s="679"/>
      <c r="E61" s="99" t="s">
        <v>47</v>
      </c>
      <c r="F61" s="59" t="s">
        <v>48</v>
      </c>
    </row>
    <row r="62" spans="1:6">
      <c r="A62" s="107" t="s">
        <v>33</v>
      </c>
      <c r="B62" s="709" t="s">
        <v>150</v>
      </c>
      <c r="C62" s="709"/>
      <c r="D62" s="709"/>
      <c r="E62" s="31"/>
      <c r="F62" s="106"/>
    </row>
    <row r="63" spans="1:6">
      <c r="A63" s="107" t="s">
        <v>35</v>
      </c>
      <c r="B63" s="709" t="s">
        <v>64</v>
      </c>
      <c r="C63" s="709"/>
      <c r="D63" s="709"/>
      <c r="E63" s="31"/>
      <c r="F63" s="106"/>
    </row>
    <row r="64" spans="1:6" ht="13.5">
      <c r="A64" s="107" t="s">
        <v>37</v>
      </c>
      <c r="B64" s="709" t="s">
        <v>149</v>
      </c>
      <c r="C64" s="709"/>
      <c r="D64" s="709"/>
      <c r="E64" s="31"/>
      <c r="F64" s="106"/>
    </row>
    <row r="65" spans="1:8">
      <c r="A65" s="107" t="s">
        <v>38</v>
      </c>
      <c r="B65" s="709" t="s">
        <v>62</v>
      </c>
      <c r="C65" s="709"/>
      <c r="D65" s="709"/>
      <c r="E65" s="31"/>
      <c r="F65" s="106"/>
    </row>
    <row r="66" spans="1:8">
      <c r="A66" s="107" t="s">
        <v>50</v>
      </c>
      <c r="B66" s="709" t="s">
        <v>148</v>
      </c>
      <c r="C66" s="709"/>
      <c r="D66" s="709"/>
      <c r="E66" s="31"/>
      <c r="F66" s="106"/>
    </row>
    <row r="67" spans="1:8" ht="15">
      <c r="A67" s="107" t="s">
        <v>51</v>
      </c>
      <c r="B67" s="692" t="s">
        <v>147</v>
      </c>
      <c r="C67" s="717"/>
      <c r="D67" s="718"/>
      <c r="E67" s="31"/>
      <c r="F67" s="106"/>
    </row>
    <row r="68" spans="1:8">
      <c r="A68" s="107" t="s">
        <v>52</v>
      </c>
      <c r="B68" s="709" t="s">
        <v>63</v>
      </c>
      <c r="C68" s="709"/>
      <c r="D68" s="709"/>
      <c r="E68" s="31"/>
      <c r="F68" s="106"/>
    </row>
    <row r="69" spans="1:8">
      <c r="A69" s="107" t="s">
        <v>58</v>
      </c>
      <c r="B69" s="709" t="s">
        <v>65</v>
      </c>
      <c r="C69" s="709"/>
      <c r="D69" s="709"/>
      <c r="E69" s="31"/>
      <c r="F69" s="106"/>
    </row>
    <row r="70" spans="1:8">
      <c r="A70" s="679" t="s">
        <v>3</v>
      </c>
      <c r="B70" s="679"/>
      <c r="C70" s="679"/>
      <c r="D70" s="679"/>
      <c r="E70" s="65"/>
      <c r="F70" s="59"/>
    </row>
    <row r="71" spans="1:8" s="28" customFormat="1" ht="13.5">
      <c r="A71" s="63"/>
      <c r="B71" s="715"/>
      <c r="C71" s="716"/>
      <c r="D71" s="716"/>
      <c r="E71" s="716"/>
      <c r="F71" s="716"/>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10"/>
      <c r="B85" s="710"/>
      <c r="C85" s="711"/>
      <c r="D85" s="711"/>
      <c r="E85" s="711"/>
      <c r="F85" s="711"/>
    </row>
    <row r="86" spans="1:8" ht="15">
      <c r="A86" s="110"/>
      <c r="B86" s="712"/>
      <c r="C86" s="682"/>
      <c r="D86" s="682"/>
      <c r="E86" s="682"/>
      <c r="F86" s="682"/>
    </row>
    <row r="87" spans="1:8">
      <c r="A87" s="110"/>
      <c r="B87" s="713"/>
      <c r="C87" s="714"/>
      <c r="D87" s="714"/>
      <c r="E87" s="714"/>
      <c r="F87" s="714"/>
    </row>
    <row r="88" spans="1:8">
      <c r="A88" s="102"/>
      <c r="B88" s="102"/>
      <c r="C88" s="102"/>
      <c r="D88" s="102"/>
      <c r="E88" s="102"/>
      <c r="F88" s="67"/>
    </row>
    <row r="89" spans="1:8">
      <c r="A89" s="678" t="s">
        <v>140</v>
      </c>
      <c r="B89" s="678"/>
      <c r="C89" s="678"/>
      <c r="D89" s="678"/>
      <c r="E89" s="678"/>
      <c r="F89" s="678"/>
    </row>
    <row r="90" spans="1:8">
      <c r="A90" s="669" t="s">
        <v>139</v>
      </c>
      <c r="B90" s="670"/>
      <c r="C90" s="670"/>
      <c r="D90" s="670"/>
      <c r="E90" s="671"/>
      <c r="F90" s="59" t="s">
        <v>48</v>
      </c>
    </row>
    <row r="91" spans="1:8">
      <c r="A91" s="107" t="s">
        <v>138</v>
      </c>
      <c r="B91" s="706" t="s">
        <v>137</v>
      </c>
      <c r="C91" s="707"/>
      <c r="D91" s="707"/>
      <c r="E91" s="708"/>
      <c r="F91" s="59">
        <f>F57</f>
        <v>0</v>
      </c>
    </row>
    <row r="92" spans="1:8">
      <c r="A92" s="107" t="s">
        <v>136</v>
      </c>
      <c r="B92" s="706" t="s">
        <v>135</v>
      </c>
      <c r="C92" s="707"/>
      <c r="D92" s="707"/>
      <c r="E92" s="708"/>
      <c r="F92" s="59">
        <f>F70</f>
        <v>0</v>
      </c>
    </row>
    <row r="93" spans="1:8">
      <c r="A93" s="107" t="s">
        <v>134</v>
      </c>
      <c r="B93" s="706" t="s">
        <v>54</v>
      </c>
      <c r="C93" s="707"/>
      <c r="D93" s="707"/>
      <c r="E93" s="708"/>
      <c r="F93" s="59">
        <f>F84</f>
        <v>0</v>
      </c>
    </row>
    <row r="94" spans="1:8">
      <c r="A94" s="669" t="s">
        <v>3</v>
      </c>
      <c r="B94" s="670"/>
      <c r="C94" s="670"/>
      <c r="D94" s="670"/>
      <c r="E94" s="671"/>
      <c r="F94" s="59">
        <f>SUM(F91:F93)</f>
        <v>0</v>
      </c>
    </row>
    <row r="95" spans="1:8">
      <c r="A95" s="102"/>
      <c r="B95" s="102"/>
      <c r="C95" s="102"/>
      <c r="D95" s="102"/>
      <c r="E95" s="102"/>
      <c r="F95" s="67"/>
    </row>
    <row r="96" spans="1:8">
      <c r="A96" s="102"/>
      <c r="B96" s="102"/>
      <c r="C96" s="102"/>
      <c r="D96" s="102"/>
      <c r="E96" s="102"/>
      <c r="F96" s="67"/>
    </row>
    <row r="97" spans="1:8">
      <c r="A97" s="677" t="s">
        <v>133</v>
      </c>
      <c r="B97" s="677"/>
      <c r="C97" s="677"/>
      <c r="D97" s="677"/>
      <c r="E97" s="677"/>
      <c r="F97" s="677"/>
      <c r="H97" s="26"/>
    </row>
    <row r="98" spans="1:8">
      <c r="A98" s="57"/>
      <c r="B98" s="57"/>
      <c r="C98" s="57"/>
      <c r="D98" s="57"/>
      <c r="E98" s="57"/>
      <c r="F98" s="60"/>
    </row>
    <row r="99" spans="1:8">
      <c r="A99" s="99">
        <v>3</v>
      </c>
      <c r="B99" s="679" t="s">
        <v>68</v>
      </c>
      <c r="C99" s="679"/>
      <c r="D99" s="679"/>
      <c r="E99" s="99" t="s">
        <v>47</v>
      </c>
      <c r="F99" s="59" t="s">
        <v>48</v>
      </c>
    </row>
    <row r="100" spans="1:8">
      <c r="A100" s="107" t="s">
        <v>33</v>
      </c>
      <c r="B100" s="709" t="s">
        <v>132</v>
      </c>
      <c r="C100" s="709"/>
      <c r="D100" s="709"/>
      <c r="E100" s="31"/>
      <c r="F100" s="106"/>
      <c r="G100" s="26"/>
    </row>
    <row r="101" spans="1:8">
      <c r="A101" s="107" t="s">
        <v>35</v>
      </c>
      <c r="B101" s="701" t="s">
        <v>131</v>
      </c>
      <c r="C101" s="701"/>
      <c r="D101" s="701"/>
      <c r="E101" s="31"/>
      <c r="F101" s="106"/>
    </row>
    <row r="102" spans="1:8">
      <c r="A102" s="107" t="s">
        <v>37</v>
      </c>
      <c r="B102" s="701" t="s">
        <v>130</v>
      </c>
      <c r="C102" s="701"/>
      <c r="D102" s="701"/>
      <c r="E102" s="31"/>
      <c r="F102" s="106"/>
    </row>
    <row r="103" spans="1:8">
      <c r="A103" s="107" t="s">
        <v>38</v>
      </c>
      <c r="B103" s="701" t="s">
        <v>129</v>
      </c>
      <c r="C103" s="701"/>
      <c r="D103" s="701"/>
      <c r="E103" s="31"/>
      <c r="F103" s="106"/>
    </row>
    <row r="104" spans="1:8">
      <c r="A104" s="107" t="s">
        <v>50</v>
      </c>
      <c r="B104" s="701" t="s">
        <v>128</v>
      </c>
      <c r="C104" s="701"/>
      <c r="D104" s="701"/>
      <c r="E104" s="31"/>
      <c r="F104" s="106"/>
    </row>
    <row r="105" spans="1:8">
      <c r="A105" s="107" t="s">
        <v>51</v>
      </c>
      <c r="B105" s="695" t="s">
        <v>127</v>
      </c>
      <c r="C105" s="696"/>
      <c r="D105" s="697"/>
      <c r="E105" s="31"/>
      <c r="F105" s="106"/>
    </row>
    <row r="106" spans="1:8">
      <c r="A106" s="669" t="s">
        <v>3</v>
      </c>
      <c r="B106" s="670"/>
      <c r="C106" s="670"/>
      <c r="D106" s="671"/>
      <c r="E106" s="65"/>
      <c r="F106" s="59"/>
    </row>
    <row r="107" spans="1:8">
      <c r="A107" s="102"/>
      <c r="B107" s="102"/>
      <c r="C107" s="102"/>
      <c r="D107" s="102"/>
      <c r="E107" s="102"/>
      <c r="F107" s="67"/>
    </row>
    <row r="108" spans="1:8">
      <c r="A108" s="102"/>
      <c r="B108" s="102"/>
      <c r="C108" s="102"/>
      <c r="D108" s="102"/>
      <c r="E108" s="102"/>
      <c r="F108" s="67"/>
    </row>
    <row r="109" spans="1:8">
      <c r="A109" s="677" t="s">
        <v>126</v>
      </c>
      <c r="B109" s="677"/>
      <c r="C109" s="677"/>
      <c r="D109" s="677"/>
      <c r="E109" s="677"/>
      <c r="F109" s="677"/>
    </row>
    <row r="110" spans="1:8">
      <c r="A110" s="57"/>
      <c r="B110" s="57"/>
      <c r="C110" s="57"/>
      <c r="D110" s="57"/>
      <c r="E110" s="57"/>
      <c r="F110" s="66"/>
    </row>
    <row r="111" spans="1:8">
      <c r="A111" s="677" t="s">
        <v>125</v>
      </c>
      <c r="B111" s="677"/>
      <c r="C111" s="677"/>
      <c r="D111" s="677"/>
      <c r="E111" s="677"/>
      <c r="F111" s="677"/>
    </row>
    <row r="112" spans="1:8">
      <c r="A112" s="102"/>
      <c r="B112" s="102"/>
      <c r="C112" s="102"/>
      <c r="D112" s="102"/>
      <c r="E112" s="102"/>
      <c r="F112" s="102"/>
    </row>
    <row r="113" spans="1:9">
      <c r="A113" s="99" t="s">
        <v>61</v>
      </c>
      <c r="B113" s="673" t="s">
        <v>114</v>
      </c>
      <c r="C113" s="674"/>
      <c r="D113" s="675"/>
      <c r="E113" s="99" t="s">
        <v>47</v>
      </c>
      <c r="F113" s="59" t="s">
        <v>48</v>
      </c>
    </row>
    <row r="114" spans="1:9">
      <c r="A114" s="107" t="s">
        <v>33</v>
      </c>
      <c r="B114" s="695" t="s">
        <v>124</v>
      </c>
      <c r="C114" s="696"/>
      <c r="D114" s="697"/>
      <c r="E114" s="31"/>
      <c r="F114" s="106"/>
    </row>
    <row r="115" spans="1:9">
      <c r="A115" s="107" t="s">
        <v>35</v>
      </c>
      <c r="B115" s="695" t="s">
        <v>123</v>
      </c>
      <c r="C115" s="696"/>
      <c r="D115" s="697"/>
      <c r="E115" s="31"/>
      <c r="F115" s="106"/>
    </row>
    <row r="116" spans="1:9">
      <c r="A116" s="107" t="s">
        <v>37</v>
      </c>
      <c r="B116" s="695" t="s">
        <v>122</v>
      </c>
      <c r="C116" s="696"/>
      <c r="D116" s="697"/>
      <c r="E116" s="31"/>
      <c r="F116" s="106"/>
      <c r="I116" s="27"/>
    </row>
    <row r="117" spans="1:9">
      <c r="A117" s="107" t="s">
        <v>38</v>
      </c>
      <c r="B117" s="701" t="s">
        <v>121</v>
      </c>
      <c r="C117" s="701"/>
      <c r="D117" s="701"/>
      <c r="E117" s="31"/>
      <c r="F117" s="106"/>
    </row>
    <row r="118" spans="1:9">
      <c r="A118" s="107" t="s">
        <v>50</v>
      </c>
      <c r="B118" s="692" t="s">
        <v>120</v>
      </c>
      <c r="C118" s="693"/>
      <c r="D118" s="694"/>
      <c r="E118" s="31"/>
      <c r="F118" s="106"/>
      <c r="I118" s="27"/>
    </row>
    <row r="119" spans="1:9">
      <c r="A119" s="107" t="s">
        <v>51</v>
      </c>
      <c r="B119" s="695" t="s">
        <v>119</v>
      </c>
      <c r="C119" s="696"/>
      <c r="D119" s="697"/>
      <c r="E119" s="31"/>
      <c r="F119" s="106"/>
    </row>
    <row r="120" spans="1:9" ht="15">
      <c r="A120" s="68"/>
      <c r="B120" s="669" t="s">
        <v>67</v>
      </c>
      <c r="C120" s="704"/>
      <c r="D120" s="705"/>
      <c r="E120" s="31"/>
      <c r="F120" s="59"/>
    </row>
    <row r="121" spans="1:9" ht="13.5">
      <c r="A121" s="63"/>
      <c r="B121" s="702"/>
      <c r="C121" s="703"/>
      <c r="D121" s="703"/>
      <c r="E121" s="703"/>
      <c r="F121" s="703"/>
    </row>
    <row r="122" spans="1:9" ht="13.5">
      <c r="A122" s="63"/>
      <c r="B122" s="702"/>
      <c r="C122" s="703"/>
      <c r="D122" s="703"/>
      <c r="E122" s="703"/>
      <c r="F122" s="703"/>
    </row>
    <row r="123" spans="1:9">
      <c r="A123" s="102"/>
      <c r="B123" s="102"/>
      <c r="C123" s="102"/>
      <c r="D123" s="102"/>
      <c r="E123" s="102"/>
      <c r="F123" s="67"/>
    </row>
    <row r="124" spans="1:9">
      <c r="A124" s="677" t="s">
        <v>118</v>
      </c>
      <c r="B124" s="677"/>
      <c r="C124" s="677"/>
      <c r="D124" s="677"/>
      <c r="E124" s="677"/>
      <c r="F124" s="677"/>
    </row>
    <row r="125" spans="1:9">
      <c r="A125" s="57"/>
      <c r="B125" s="57"/>
      <c r="C125" s="57"/>
      <c r="D125" s="57"/>
      <c r="E125" s="57"/>
      <c r="F125" s="66"/>
    </row>
    <row r="126" spans="1:9">
      <c r="A126" s="99" t="s">
        <v>66</v>
      </c>
      <c r="B126" s="673" t="s">
        <v>113</v>
      </c>
      <c r="C126" s="674"/>
      <c r="D126" s="675"/>
      <c r="E126" s="99" t="s">
        <v>47</v>
      </c>
      <c r="F126" s="59" t="s">
        <v>48</v>
      </c>
    </row>
    <row r="127" spans="1:9">
      <c r="A127" s="107" t="s">
        <v>33</v>
      </c>
      <c r="B127" s="701" t="s">
        <v>117</v>
      </c>
      <c r="C127" s="701"/>
      <c r="D127" s="701"/>
      <c r="E127" s="31"/>
      <c r="F127" s="106"/>
    </row>
    <row r="128" spans="1:9">
      <c r="A128" s="669" t="s">
        <v>67</v>
      </c>
      <c r="B128" s="670"/>
      <c r="C128" s="670"/>
      <c r="D128" s="670"/>
      <c r="E128" s="65"/>
      <c r="F128" s="59"/>
    </row>
    <row r="129" spans="1:6" ht="13.5">
      <c r="A129" s="63"/>
      <c r="B129" s="702"/>
      <c r="C129" s="703"/>
      <c r="D129" s="703"/>
      <c r="E129" s="703"/>
      <c r="F129" s="703"/>
    </row>
    <row r="130" spans="1:6">
      <c r="A130" s="57"/>
      <c r="B130" s="57"/>
      <c r="C130" s="57"/>
      <c r="D130" s="57"/>
      <c r="E130" s="57"/>
      <c r="F130" s="60"/>
    </row>
    <row r="131" spans="1:6">
      <c r="A131" s="672" t="s">
        <v>116</v>
      </c>
      <c r="B131" s="672"/>
      <c r="C131" s="672"/>
      <c r="D131" s="672"/>
      <c r="E131" s="672"/>
      <c r="F131" s="672"/>
    </row>
    <row r="132" spans="1:6">
      <c r="A132" s="102"/>
      <c r="B132" s="57"/>
      <c r="C132" s="57"/>
      <c r="D132" s="57"/>
      <c r="E132" s="57"/>
      <c r="F132" s="60"/>
    </row>
    <row r="133" spans="1:6">
      <c r="A133" s="99">
        <v>4</v>
      </c>
      <c r="B133" s="669" t="s">
        <v>115</v>
      </c>
      <c r="C133" s="670"/>
      <c r="D133" s="670"/>
      <c r="E133" s="671"/>
      <c r="F133" s="59" t="s">
        <v>48</v>
      </c>
    </row>
    <row r="134" spans="1:6">
      <c r="A134" s="64" t="s">
        <v>61</v>
      </c>
      <c r="B134" s="692" t="s">
        <v>114</v>
      </c>
      <c r="C134" s="693"/>
      <c r="D134" s="693"/>
      <c r="E134" s="694"/>
      <c r="F134" s="106">
        <f>F120</f>
        <v>0</v>
      </c>
    </row>
    <row r="135" spans="1:6">
      <c r="A135" s="64" t="s">
        <v>66</v>
      </c>
      <c r="B135" s="692" t="s">
        <v>113</v>
      </c>
      <c r="C135" s="693"/>
      <c r="D135" s="693"/>
      <c r="E135" s="694"/>
      <c r="F135" s="106">
        <f>F128</f>
        <v>0</v>
      </c>
    </row>
    <row r="136" spans="1:6">
      <c r="A136" s="669" t="s">
        <v>3</v>
      </c>
      <c r="B136" s="670"/>
      <c r="C136" s="670"/>
      <c r="D136" s="670"/>
      <c r="E136" s="671"/>
      <c r="F136" s="59">
        <f>SUM(F134:F135)</f>
        <v>0</v>
      </c>
    </row>
    <row r="137" spans="1:6">
      <c r="A137" s="57"/>
      <c r="B137" s="57"/>
      <c r="C137" s="57"/>
      <c r="D137" s="57"/>
      <c r="E137" s="57"/>
      <c r="F137" s="60"/>
    </row>
    <row r="138" spans="1:6">
      <c r="A138" s="57"/>
      <c r="B138" s="57"/>
      <c r="C138" s="57"/>
      <c r="D138" s="57"/>
      <c r="E138" s="57"/>
      <c r="F138" s="60"/>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669" t="s">
        <v>3</v>
      </c>
      <c r="B147" s="670"/>
      <c r="C147" s="670"/>
      <c r="D147" s="670"/>
      <c r="E147" s="671"/>
      <c r="F147" s="59">
        <f>SUM(F142:F146)</f>
        <v>0</v>
      </c>
    </row>
    <row r="148" spans="1:6" ht="13.5">
      <c r="A148" s="63"/>
      <c r="B148" s="56"/>
      <c r="C148" s="57"/>
      <c r="D148" s="57"/>
      <c r="E148" s="57"/>
      <c r="F148" s="60"/>
    </row>
    <row r="149" spans="1:6">
      <c r="A149" s="57"/>
      <c r="B149" s="57"/>
      <c r="C149" s="57"/>
      <c r="D149" s="57"/>
      <c r="E149" s="57"/>
      <c r="F149" s="60"/>
    </row>
    <row r="150" spans="1:6">
      <c r="A150" s="672" t="s">
        <v>111</v>
      </c>
      <c r="B150" s="672"/>
      <c r="C150" s="672"/>
      <c r="D150" s="672"/>
      <c r="E150" s="672"/>
      <c r="F150" s="672"/>
    </row>
    <row r="151" spans="1:6">
      <c r="A151" s="57"/>
      <c r="B151" s="57"/>
      <c r="C151" s="57"/>
      <c r="D151" s="57"/>
      <c r="E151" s="57"/>
      <c r="F151" s="60"/>
    </row>
    <row r="152" spans="1:6">
      <c r="A152" s="99">
        <v>6</v>
      </c>
      <c r="B152" s="604" t="s">
        <v>69</v>
      </c>
      <c r="C152" s="604"/>
      <c r="D152" s="604"/>
      <c r="E152" s="153" t="s">
        <v>47</v>
      </c>
      <c r="F152" s="136" t="s">
        <v>48</v>
      </c>
    </row>
    <row r="153" spans="1:6">
      <c r="A153" s="107" t="s">
        <v>33</v>
      </c>
      <c r="B153" s="605" t="s">
        <v>110</v>
      </c>
      <c r="C153" s="605"/>
      <c r="D153" s="605"/>
      <c r="E153" s="154"/>
      <c r="F153" s="135"/>
    </row>
    <row r="154" spans="1:6">
      <c r="A154" s="107" t="s">
        <v>35</v>
      </c>
      <c r="B154" s="596" t="s">
        <v>74</v>
      </c>
      <c r="C154" s="597"/>
      <c r="D154" s="598"/>
      <c r="E154" s="154"/>
      <c r="F154" s="135"/>
    </row>
    <row r="155" spans="1:6">
      <c r="A155" s="107" t="s">
        <v>37</v>
      </c>
      <c r="B155" s="593" t="s">
        <v>70</v>
      </c>
      <c r="C155" s="594"/>
      <c r="D155" s="594"/>
      <c r="E155" s="155"/>
      <c r="F155" s="136"/>
    </row>
    <row r="156" spans="1:6">
      <c r="A156" s="62" t="s">
        <v>109</v>
      </c>
      <c r="B156" s="695" t="s">
        <v>71</v>
      </c>
      <c r="C156" s="696"/>
      <c r="D156" s="697"/>
      <c r="E156" s="31"/>
      <c r="F156" s="106"/>
    </row>
    <row r="157" spans="1:6">
      <c r="A157" s="62" t="s">
        <v>108</v>
      </c>
      <c r="B157" s="695" t="s">
        <v>72</v>
      </c>
      <c r="C157" s="696"/>
      <c r="D157" s="697"/>
      <c r="E157" s="31"/>
      <c r="F157" s="106"/>
    </row>
    <row r="158" spans="1:6">
      <c r="A158" s="62" t="s">
        <v>107</v>
      </c>
      <c r="B158" s="698" t="s">
        <v>73</v>
      </c>
      <c r="C158" s="699"/>
      <c r="D158" s="700"/>
      <c r="E158" s="31"/>
      <c r="F158" s="106"/>
    </row>
    <row r="159" spans="1:6">
      <c r="A159" s="669" t="s">
        <v>3</v>
      </c>
      <c r="B159" s="670"/>
      <c r="C159" s="670"/>
      <c r="D159" s="670"/>
      <c r="E159" s="671"/>
      <c r="F159" s="59">
        <f>F153+F154+F155</f>
        <v>0</v>
      </c>
    </row>
    <row r="160" spans="1:6">
      <c r="A160" s="61"/>
      <c r="B160" s="61"/>
      <c r="C160" s="57"/>
      <c r="D160" s="57"/>
      <c r="E160" s="57"/>
      <c r="F160" s="60"/>
    </row>
    <row r="161" spans="1:7">
      <c r="A161" s="61"/>
      <c r="B161" s="61"/>
      <c r="C161" s="57"/>
      <c r="D161" s="57"/>
      <c r="E161" s="57"/>
      <c r="F161" s="60"/>
    </row>
    <row r="162" spans="1:7">
      <c r="A162" s="61"/>
      <c r="B162" s="61"/>
      <c r="C162" s="57"/>
      <c r="D162" s="57"/>
      <c r="E162" s="57"/>
      <c r="F162" s="60"/>
    </row>
    <row r="163" spans="1:7">
      <c r="A163" s="61"/>
      <c r="B163" s="61"/>
      <c r="C163" s="57"/>
      <c r="D163" s="57"/>
      <c r="E163" s="57"/>
      <c r="F163" s="60"/>
    </row>
    <row r="164" spans="1:7">
      <c r="A164" s="672" t="s">
        <v>106</v>
      </c>
      <c r="B164" s="672"/>
      <c r="C164" s="672"/>
      <c r="D164" s="672"/>
      <c r="E164" s="672"/>
      <c r="F164" s="672"/>
    </row>
    <row r="165" spans="1:7">
      <c r="A165" s="673" t="s">
        <v>75</v>
      </c>
      <c r="B165" s="674"/>
      <c r="C165" s="674"/>
      <c r="D165" s="674"/>
      <c r="E165" s="675"/>
      <c r="F165" s="59" t="s">
        <v>48</v>
      </c>
    </row>
    <row r="166" spans="1:7">
      <c r="A166" s="107" t="s">
        <v>33</v>
      </c>
      <c r="B166" s="692" t="s">
        <v>76</v>
      </c>
      <c r="C166" s="693"/>
      <c r="D166" s="693"/>
      <c r="E166" s="694"/>
      <c r="F166" s="106">
        <f>F44</f>
        <v>0</v>
      </c>
    </row>
    <row r="167" spans="1:7">
      <c r="A167" s="107" t="s">
        <v>35</v>
      </c>
      <c r="B167" s="692" t="s">
        <v>105</v>
      </c>
      <c r="C167" s="693"/>
      <c r="D167" s="693"/>
      <c r="E167" s="694"/>
      <c r="F167" s="106">
        <f>F94</f>
        <v>0</v>
      </c>
    </row>
    <row r="168" spans="1:7">
      <c r="A168" s="107" t="s">
        <v>37</v>
      </c>
      <c r="B168" s="692" t="s">
        <v>104</v>
      </c>
      <c r="C168" s="693"/>
      <c r="D168" s="693"/>
      <c r="E168" s="694"/>
      <c r="F168" s="106">
        <f>F106</f>
        <v>0</v>
      </c>
    </row>
    <row r="169" spans="1:7">
      <c r="A169" s="107" t="s">
        <v>38</v>
      </c>
      <c r="B169" s="692" t="s">
        <v>103</v>
      </c>
      <c r="C169" s="693"/>
      <c r="D169" s="693"/>
      <c r="E169" s="694"/>
      <c r="F169" s="106">
        <f>F136</f>
        <v>0</v>
      </c>
    </row>
    <row r="170" spans="1:7">
      <c r="A170" s="107" t="s">
        <v>50</v>
      </c>
      <c r="B170" s="692" t="s">
        <v>102</v>
      </c>
      <c r="C170" s="693"/>
      <c r="D170" s="693"/>
      <c r="E170" s="694"/>
      <c r="F170" s="106">
        <f>F147</f>
        <v>0</v>
      </c>
    </row>
    <row r="171" spans="1:7">
      <c r="A171" s="669" t="s">
        <v>101</v>
      </c>
      <c r="B171" s="670"/>
      <c r="C171" s="670"/>
      <c r="D171" s="670"/>
      <c r="E171" s="671"/>
      <c r="F171" s="59">
        <f>SUM(F166:F170)</f>
        <v>0</v>
      </c>
    </row>
    <row r="172" spans="1:7">
      <c r="A172" s="107" t="s">
        <v>51</v>
      </c>
      <c r="B172" s="692" t="s">
        <v>100</v>
      </c>
      <c r="C172" s="693"/>
      <c r="D172" s="693"/>
      <c r="E172" s="694"/>
      <c r="F172" s="106">
        <f>F159</f>
        <v>0</v>
      </c>
    </row>
    <row r="173" spans="1:7">
      <c r="A173" s="669" t="s">
        <v>99</v>
      </c>
      <c r="B173" s="670"/>
      <c r="C173" s="670"/>
      <c r="D173" s="670"/>
      <c r="E173" s="671"/>
      <c r="F173" s="59">
        <f>SUM(F171:F172)</f>
        <v>0</v>
      </c>
      <c r="G173" s="29"/>
    </row>
    <row r="174" spans="1:7" ht="15">
      <c r="A174" s="666" t="s">
        <v>98</v>
      </c>
      <c r="B174" s="667"/>
      <c r="C174" s="667"/>
      <c r="D174" s="667"/>
      <c r="E174" s="667"/>
      <c r="F174" s="59" t="e">
        <f>F173/F44</f>
        <v>#DIV/0!</v>
      </c>
      <c r="G174" s="58"/>
    </row>
    <row r="175" spans="1:7">
      <c r="A175" s="57"/>
      <c r="B175" s="56"/>
      <c r="C175" s="56"/>
      <c r="D175" s="109"/>
      <c r="E175" s="109"/>
      <c r="F175" s="55"/>
    </row>
    <row r="176" spans="1:7">
      <c r="A176" s="668" t="s">
        <v>97</v>
      </c>
      <c r="B176" s="668"/>
      <c r="C176" s="668"/>
      <c r="D176" s="668"/>
      <c r="E176" s="668"/>
      <c r="F176" s="668"/>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7.7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4">
    <mergeCell ref="A5:G5"/>
    <mergeCell ref="A6:F6"/>
    <mergeCell ref="C9:F9"/>
    <mergeCell ref="C10:F10"/>
    <mergeCell ref="C11:F11"/>
    <mergeCell ref="A13:F13"/>
    <mergeCell ref="B35:F35"/>
    <mergeCell ref="B37:D37"/>
    <mergeCell ref="B38:D38"/>
    <mergeCell ref="B39:D39"/>
    <mergeCell ref="B40:D40"/>
    <mergeCell ref="B41:D41"/>
    <mergeCell ref="A19:F19"/>
    <mergeCell ref="A20:C20"/>
    <mergeCell ref="D20:E20"/>
    <mergeCell ref="A21:C21"/>
    <mergeCell ref="D21:E21"/>
    <mergeCell ref="D30:E30"/>
    <mergeCell ref="B52:D52"/>
    <mergeCell ref="B53:D53"/>
    <mergeCell ref="B54:D54"/>
    <mergeCell ref="B55:D55"/>
    <mergeCell ref="B56:D56"/>
    <mergeCell ref="A57:D57"/>
    <mergeCell ref="B42:D42"/>
    <mergeCell ref="A44:E44"/>
    <mergeCell ref="B45:F45"/>
    <mergeCell ref="B47:F47"/>
    <mergeCell ref="A49:F49"/>
    <mergeCell ref="A51:F51"/>
    <mergeCell ref="B65:D65"/>
    <mergeCell ref="B66:D66"/>
    <mergeCell ref="B67:D67"/>
    <mergeCell ref="B68:D68"/>
    <mergeCell ref="B69:D69"/>
    <mergeCell ref="A70:D70"/>
    <mergeCell ref="B58:F58"/>
    <mergeCell ref="A60:F60"/>
    <mergeCell ref="B61:D61"/>
    <mergeCell ref="B62:D62"/>
    <mergeCell ref="B63:D63"/>
    <mergeCell ref="B64:D64"/>
    <mergeCell ref="B78:C78"/>
    <mergeCell ref="B80:E80"/>
    <mergeCell ref="B81:E81"/>
    <mergeCell ref="B82:E82"/>
    <mergeCell ref="B83:E83"/>
    <mergeCell ref="A84:E84"/>
    <mergeCell ref="B71:F71"/>
    <mergeCell ref="B72:F72"/>
    <mergeCell ref="A73:F73"/>
    <mergeCell ref="A74:F74"/>
    <mergeCell ref="B76:C76"/>
    <mergeCell ref="B77:C77"/>
    <mergeCell ref="B92:E92"/>
    <mergeCell ref="B93:E93"/>
    <mergeCell ref="A94:E94"/>
    <mergeCell ref="A97:F97"/>
    <mergeCell ref="B99:D99"/>
    <mergeCell ref="B100:D100"/>
    <mergeCell ref="B85:F85"/>
    <mergeCell ref="B86:F86"/>
    <mergeCell ref="B87:F87"/>
    <mergeCell ref="A89:F89"/>
    <mergeCell ref="A90:E90"/>
    <mergeCell ref="B91:E91"/>
    <mergeCell ref="A109:F109"/>
    <mergeCell ref="A111:F111"/>
    <mergeCell ref="B113:D113"/>
    <mergeCell ref="B114:D114"/>
    <mergeCell ref="B115:D115"/>
    <mergeCell ref="B116:D116"/>
    <mergeCell ref="B101:D101"/>
    <mergeCell ref="B102:D102"/>
    <mergeCell ref="B103:D103"/>
    <mergeCell ref="B104:D104"/>
    <mergeCell ref="B105:D105"/>
    <mergeCell ref="A106:D106"/>
    <mergeCell ref="A124:F124"/>
    <mergeCell ref="B126:D126"/>
    <mergeCell ref="B127:D127"/>
    <mergeCell ref="A128:D128"/>
    <mergeCell ref="B129:F129"/>
    <mergeCell ref="A131:F131"/>
    <mergeCell ref="B117:D117"/>
    <mergeCell ref="B118:D118"/>
    <mergeCell ref="B119:D119"/>
    <mergeCell ref="B120:D120"/>
    <mergeCell ref="B121:F121"/>
    <mergeCell ref="B122:F122"/>
    <mergeCell ref="B142:E142"/>
    <mergeCell ref="B143:E143"/>
    <mergeCell ref="B144:E144"/>
    <mergeCell ref="B145:E145"/>
    <mergeCell ref="B133:E133"/>
    <mergeCell ref="B134:E134"/>
    <mergeCell ref="B135:E135"/>
    <mergeCell ref="A136:E136"/>
    <mergeCell ref="A139:F139"/>
    <mergeCell ref="B141:E141"/>
    <mergeCell ref="B154:D154"/>
    <mergeCell ref="B155:D155"/>
    <mergeCell ref="B156:D156"/>
    <mergeCell ref="B157:D157"/>
    <mergeCell ref="B158:D158"/>
    <mergeCell ref="A159:E159"/>
    <mergeCell ref="B146:E146"/>
    <mergeCell ref="A147:E147"/>
    <mergeCell ref="A150:F150"/>
    <mergeCell ref="B152:D152"/>
    <mergeCell ref="B153:D153"/>
    <mergeCell ref="B170:E170"/>
    <mergeCell ref="A171:E171"/>
    <mergeCell ref="B172:E172"/>
    <mergeCell ref="A173:E173"/>
    <mergeCell ref="A174:E174"/>
    <mergeCell ref="A176:F176"/>
    <mergeCell ref="A164:F164"/>
    <mergeCell ref="A165:E165"/>
    <mergeCell ref="B166:E166"/>
    <mergeCell ref="B167:E167"/>
    <mergeCell ref="B168:E168"/>
    <mergeCell ref="B169:E169"/>
    <mergeCell ref="A182:C182"/>
    <mergeCell ref="D182:F182"/>
    <mergeCell ref="A183:C183"/>
    <mergeCell ref="A184:C184"/>
    <mergeCell ref="A185:F185"/>
    <mergeCell ref="A179:C179"/>
    <mergeCell ref="D179:F179"/>
    <mergeCell ref="A180:C180"/>
    <mergeCell ref="D180:F180"/>
    <mergeCell ref="A181:C181"/>
    <mergeCell ref="D181:F181"/>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H9" sqref="H9"/>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91"/>
      <c r="C6" s="691"/>
      <c r="D6" s="691"/>
      <c r="E6" s="691"/>
      <c r="F6" s="691"/>
    </row>
    <row r="7" spans="1:7">
      <c r="A7" s="97" t="s">
        <v>199</v>
      </c>
      <c r="B7" s="97"/>
      <c r="C7" s="97"/>
      <c r="D7" s="97"/>
      <c r="E7" s="97"/>
      <c r="F7" s="97"/>
    </row>
    <row r="8" spans="1:7">
      <c r="A8" s="57"/>
      <c r="B8" s="57"/>
      <c r="C8" s="57"/>
      <c r="D8" s="57"/>
      <c r="E8" s="57"/>
      <c r="F8" s="60"/>
    </row>
    <row r="9" spans="1:7">
      <c r="A9" s="57"/>
      <c r="B9" s="64" t="s">
        <v>29</v>
      </c>
      <c r="C9" s="727"/>
      <c r="D9" s="727"/>
      <c r="E9" s="727"/>
      <c r="F9" s="727"/>
    </row>
    <row r="10" spans="1:7">
      <c r="A10" s="57"/>
      <c r="B10" s="64" t="s">
        <v>30</v>
      </c>
      <c r="C10" s="728"/>
      <c r="D10" s="728"/>
      <c r="E10" s="728"/>
      <c r="F10" s="728"/>
    </row>
    <row r="11" spans="1:7">
      <c r="A11" s="57"/>
      <c r="B11" s="64" t="s">
        <v>31</v>
      </c>
      <c r="C11" s="728"/>
      <c r="D11" s="728"/>
      <c r="E11" s="728"/>
      <c r="F11" s="728"/>
    </row>
    <row r="12" spans="1:7">
      <c r="A12" s="57"/>
      <c r="B12" s="57"/>
      <c r="C12" s="57"/>
      <c r="D12" s="57"/>
      <c r="E12" s="57"/>
      <c r="F12" s="60"/>
    </row>
    <row r="13" spans="1:7">
      <c r="A13" s="679" t="s">
        <v>32</v>
      </c>
      <c r="B13" s="679"/>
      <c r="C13" s="679"/>
      <c r="D13" s="679"/>
      <c r="E13" s="679"/>
      <c r="F13" s="679"/>
    </row>
    <row r="14" spans="1:7">
      <c r="A14" s="111" t="s">
        <v>33</v>
      </c>
      <c r="B14" s="114" t="s">
        <v>34</v>
      </c>
      <c r="C14" s="118"/>
      <c r="D14" s="118"/>
      <c r="E14" s="118"/>
      <c r="F14" s="122"/>
    </row>
    <row r="15" spans="1:7">
      <c r="A15" s="111" t="s">
        <v>35</v>
      </c>
      <c r="B15" s="115" t="s">
        <v>36</v>
      </c>
      <c r="C15" s="96"/>
      <c r="D15" s="96"/>
      <c r="E15" s="96"/>
      <c r="F15" s="111" t="s">
        <v>172</v>
      </c>
    </row>
    <row r="16" spans="1:7">
      <c r="A16" s="68" t="s">
        <v>37</v>
      </c>
      <c r="B16" s="126" t="s">
        <v>171</v>
      </c>
      <c r="C16" s="127"/>
      <c r="D16" s="127"/>
      <c r="E16" s="128"/>
      <c r="F16" s="95"/>
    </row>
    <row r="17" spans="1:6">
      <c r="A17" s="111" t="s">
        <v>38</v>
      </c>
      <c r="B17" s="116" t="s">
        <v>170</v>
      </c>
      <c r="C17" s="93"/>
      <c r="D17" s="93"/>
      <c r="E17" s="93"/>
      <c r="F17" s="111">
        <v>12</v>
      </c>
    </row>
    <row r="18" spans="1:6">
      <c r="A18" s="57"/>
      <c r="B18" s="57"/>
      <c r="C18" s="57"/>
      <c r="D18" s="57"/>
      <c r="E18" s="57"/>
      <c r="F18" s="60"/>
    </row>
    <row r="19" spans="1:6">
      <c r="A19" s="679" t="s">
        <v>39</v>
      </c>
      <c r="B19" s="679"/>
      <c r="C19" s="679"/>
      <c r="D19" s="679"/>
      <c r="E19" s="679"/>
      <c r="F19" s="679"/>
    </row>
    <row r="20" spans="1:6" ht="15">
      <c r="A20" s="669" t="s">
        <v>40</v>
      </c>
      <c r="B20" s="688"/>
      <c r="C20" s="689"/>
      <c r="D20" s="669" t="s">
        <v>169</v>
      </c>
      <c r="E20" s="689"/>
      <c r="F20" s="112" t="s">
        <v>168</v>
      </c>
    </row>
    <row r="21" spans="1:6" ht="15">
      <c r="A21" s="669" t="s">
        <v>197</v>
      </c>
      <c r="B21" s="688"/>
      <c r="C21" s="690"/>
      <c r="D21" s="679" t="s">
        <v>167</v>
      </c>
      <c r="E21" s="731"/>
      <c r="F21" s="94">
        <v>1</v>
      </c>
    </row>
    <row r="22" spans="1:6">
      <c r="A22" s="57"/>
      <c r="B22" s="57"/>
      <c r="C22" s="57"/>
      <c r="D22" s="57"/>
      <c r="E22" s="57"/>
      <c r="F22" s="60"/>
    </row>
    <row r="23" spans="1:6">
      <c r="A23" s="125" t="s">
        <v>41</v>
      </c>
      <c r="B23" s="131"/>
      <c r="C23" s="131"/>
      <c r="D23" s="131"/>
      <c r="E23" s="131"/>
      <c r="F23" s="131"/>
    </row>
    <row r="24" spans="1:6">
      <c r="A24" s="90" t="s">
        <v>166</v>
      </c>
      <c r="B24" s="119"/>
      <c r="C24" s="119"/>
      <c r="D24" s="119"/>
      <c r="E24" s="119"/>
      <c r="F24" s="129"/>
    </row>
    <row r="25" spans="1:6">
      <c r="A25" s="85">
        <v>1</v>
      </c>
      <c r="B25" s="116" t="s">
        <v>165</v>
      </c>
      <c r="C25" s="93"/>
      <c r="D25" s="93"/>
      <c r="E25" s="92"/>
      <c r="F25" s="91" t="s">
        <v>164</v>
      </c>
    </row>
    <row r="26" spans="1:6" ht="13.5" thickBot="1">
      <c r="A26" s="111">
        <v>2</v>
      </c>
      <c r="B26" s="90" t="s">
        <v>163</v>
      </c>
      <c r="C26" s="89"/>
      <c r="D26" s="89"/>
      <c r="E26" s="88"/>
      <c r="F26" s="87"/>
    </row>
    <row r="27" spans="1:6" ht="13.5" thickBot="1">
      <c r="A27" s="111">
        <v>3</v>
      </c>
      <c r="B27" s="114" t="s">
        <v>42</v>
      </c>
      <c r="C27" s="118"/>
      <c r="D27" s="118"/>
      <c r="E27" s="118"/>
      <c r="F27" s="86"/>
    </row>
    <row r="28" spans="1:6">
      <c r="A28" s="111">
        <v>4</v>
      </c>
      <c r="B28" s="114" t="s">
        <v>43</v>
      </c>
      <c r="C28" s="118"/>
      <c r="D28" s="118"/>
      <c r="E28" s="123"/>
      <c r="F28" s="85" t="s">
        <v>197</v>
      </c>
    </row>
    <row r="29" spans="1:6">
      <c r="A29" s="111">
        <v>5</v>
      </c>
      <c r="B29" s="114" t="s">
        <v>44</v>
      </c>
      <c r="C29" s="118"/>
      <c r="D29" s="118"/>
      <c r="E29" s="123"/>
      <c r="F29" s="84"/>
    </row>
    <row r="30" spans="1:6" ht="15">
      <c r="A30" s="124"/>
      <c r="B30" s="82"/>
      <c r="C30" s="82"/>
      <c r="D30" s="732" t="s">
        <v>527</v>
      </c>
      <c r="E30" s="731"/>
      <c r="F30" s="117"/>
    </row>
    <row r="31" spans="1:6" s="28" customFormat="1" ht="13.5">
      <c r="A31" s="78"/>
      <c r="B31" s="82"/>
      <c r="C31" s="79"/>
      <c r="D31" s="113"/>
      <c r="E31" s="113"/>
      <c r="F31" s="83"/>
    </row>
    <row r="32" spans="1:6" s="28" customFormat="1" ht="13.5">
      <c r="A32" s="78"/>
      <c r="B32" s="82"/>
      <c r="C32" s="79"/>
      <c r="D32" s="113"/>
      <c r="E32" s="113"/>
      <c r="F32" s="83"/>
    </row>
    <row r="33" spans="1:7">
      <c r="A33" s="124"/>
      <c r="B33" s="82"/>
      <c r="C33" s="82"/>
      <c r="D33" s="82"/>
      <c r="E33" s="55"/>
      <c r="F33" s="55"/>
    </row>
    <row r="34" spans="1:7">
      <c r="A34" s="124"/>
      <c r="B34" s="82"/>
      <c r="C34" s="82"/>
      <c r="D34" s="82"/>
      <c r="E34" s="55"/>
      <c r="F34" s="55"/>
    </row>
    <row r="35" spans="1:7">
      <c r="A35" s="124"/>
      <c r="B35" s="677" t="s">
        <v>45</v>
      </c>
      <c r="C35" s="677"/>
      <c r="D35" s="677"/>
      <c r="E35" s="677"/>
      <c r="F35" s="677"/>
    </row>
    <row r="36" spans="1:7">
      <c r="A36" s="57"/>
      <c r="B36" s="57"/>
      <c r="C36" s="57"/>
      <c r="D36" s="57"/>
      <c r="E36" s="57"/>
      <c r="F36" s="60"/>
    </row>
    <row r="37" spans="1:7" ht="15">
      <c r="A37" s="111">
        <v>1</v>
      </c>
      <c r="B37" s="669" t="s">
        <v>46</v>
      </c>
      <c r="C37" s="688"/>
      <c r="D37" s="689"/>
      <c r="E37" s="59" t="s">
        <v>47</v>
      </c>
      <c r="F37" s="112" t="s">
        <v>48</v>
      </c>
    </row>
    <row r="38" spans="1:7" ht="15">
      <c r="A38" s="111" t="s">
        <v>33</v>
      </c>
      <c r="B38" s="692" t="s">
        <v>49</v>
      </c>
      <c r="C38" s="717"/>
      <c r="D38" s="718"/>
      <c r="E38" s="81"/>
      <c r="F38" s="117"/>
      <c r="G38" s="21"/>
    </row>
    <row r="39" spans="1:7" ht="15">
      <c r="A39" s="111" t="s">
        <v>35</v>
      </c>
      <c r="B39" s="692" t="s">
        <v>161</v>
      </c>
      <c r="C39" s="717"/>
      <c r="D39" s="718"/>
      <c r="E39" s="31"/>
      <c r="F39" s="117"/>
      <c r="G39" s="21"/>
    </row>
    <row r="40" spans="1:7" ht="15">
      <c r="A40" s="111" t="s">
        <v>37</v>
      </c>
      <c r="B40" s="724" t="s">
        <v>160</v>
      </c>
      <c r="C40" s="725"/>
      <c r="D40" s="726"/>
      <c r="E40" s="31"/>
      <c r="F40" s="117"/>
      <c r="G40" s="22"/>
    </row>
    <row r="41" spans="1:7" ht="15">
      <c r="A41" s="68" t="s">
        <v>38</v>
      </c>
      <c r="B41" s="692" t="s">
        <v>159</v>
      </c>
      <c r="C41" s="717"/>
      <c r="D41" s="718"/>
      <c r="E41" s="729"/>
      <c r="F41" s="80"/>
      <c r="G41" s="22"/>
    </row>
    <row r="42" spans="1:7" ht="15">
      <c r="A42" s="68" t="s">
        <v>50</v>
      </c>
      <c r="B42" s="721" t="s">
        <v>158</v>
      </c>
      <c r="C42" s="722"/>
      <c r="D42" s="723"/>
      <c r="E42" s="730"/>
      <c r="F42" s="117"/>
      <c r="G42" s="23"/>
    </row>
    <row r="43" spans="1:7">
      <c r="A43" s="111" t="s">
        <v>51</v>
      </c>
      <c r="B43" s="114" t="s">
        <v>59</v>
      </c>
      <c r="C43" s="118"/>
      <c r="D43" s="123"/>
      <c r="E43" s="31"/>
      <c r="F43" s="117"/>
    </row>
    <row r="44" spans="1:7" ht="15">
      <c r="A44" s="685" t="s">
        <v>53</v>
      </c>
      <c r="B44" s="686"/>
      <c r="C44" s="686"/>
      <c r="D44" s="686"/>
      <c r="E44" s="687"/>
      <c r="F44" s="59">
        <f>SUM(F38:F43)</f>
        <v>0</v>
      </c>
    </row>
    <row r="45" spans="1:7" ht="13.5">
      <c r="A45" s="78"/>
      <c r="B45" s="702"/>
      <c r="C45" s="719"/>
      <c r="D45" s="719"/>
      <c r="E45" s="719"/>
      <c r="F45" s="719"/>
    </row>
    <row r="46" spans="1:7">
      <c r="A46" s="79"/>
      <c r="B46" s="79"/>
      <c r="C46" s="113"/>
      <c r="D46" s="113"/>
      <c r="E46" s="113"/>
      <c r="F46" s="67"/>
    </row>
    <row r="47" spans="1:7" ht="13.5">
      <c r="A47" s="78"/>
      <c r="B47" s="702"/>
      <c r="C47" s="719"/>
      <c r="D47" s="719"/>
      <c r="E47" s="719"/>
      <c r="F47" s="719"/>
    </row>
    <row r="48" spans="1:7">
      <c r="A48" s="57"/>
      <c r="B48" s="57"/>
      <c r="C48" s="57"/>
      <c r="D48" s="57"/>
      <c r="E48" s="57"/>
      <c r="F48" s="60"/>
    </row>
    <row r="49" spans="1:6">
      <c r="A49" s="676" t="s">
        <v>157</v>
      </c>
      <c r="B49" s="676"/>
      <c r="C49" s="676"/>
      <c r="D49" s="676"/>
      <c r="E49" s="676"/>
      <c r="F49" s="676"/>
    </row>
    <row r="50" spans="1:6">
      <c r="A50" s="121"/>
      <c r="B50" s="121"/>
      <c r="C50" s="121"/>
      <c r="D50" s="121"/>
      <c r="E50" s="121"/>
      <c r="F50" s="121"/>
    </row>
    <row r="51" spans="1:6" ht="15">
      <c r="A51" s="683" t="s">
        <v>156</v>
      </c>
      <c r="B51" s="684"/>
      <c r="C51" s="684"/>
      <c r="D51" s="684"/>
      <c r="E51" s="684"/>
      <c r="F51" s="684"/>
    </row>
    <row r="52" spans="1:6" ht="15">
      <c r="A52" s="111" t="s">
        <v>138</v>
      </c>
      <c r="B52" s="669" t="s">
        <v>137</v>
      </c>
      <c r="C52" s="688"/>
      <c r="D52" s="689"/>
      <c r="E52" s="112" t="s">
        <v>47</v>
      </c>
      <c r="F52" s="59" t="s">
        <v>48</v>
      </c>
    </row>
    <row r="53" spans="1:6" ht="15">
      <c r="A53" s="111" t="s">
        <v>33</v>
      </c>
      <c r="B53" s="692" t="s">
        <v>155</v>
      </c>
      <c r="C53" s="693"/>
      <c r="D53" s="720"/>
      <c r="E53" s="31"/>
      <c r="F53" s="117"/>
    </row>
    <row r="54" spans="1:6" ht="15">
      <c r="A54" s="111" t="s">
        <v>35</v>
      </c>
      <c r="B54" s="692" t="s">
        <v>154</v>
      </c>
      <c r="C54" s="693"/>
      <c r="D54" s="720"/>
      <c r="E54" s="31"/>
      <c r="F54" s="117"/>
    </row>
    <row r="55" spans="1:6" ht="15">
      <c r="A55" s="111"/>
      <c r="B55" s="669" t="s">
        <v>67</v>
      </c>
      <c r="C55" s="704"/>
      <c r="D55" s="705"/>
      <c r="E55" s="31"/>
      <c r="F55" s="59"/>
    </row>
    <row r="56" spans="1:6">
      <c r="A56" s="111" t="s">
        <v>37</v>
      </c>
      <c r="B56" s="701" t="s">
        <v>153</v>
      </c>
      <c r="C56" s="701"/>
      <c r="D56" s="701"/>
      <c r="E56" s="31"/>
      <c r="F56" s="117"/>
    </row>
    <row r="57" spans="1:6">
      <c r="A57" s="669" t="s">
        <v>3</v>
      </c>
      <c r="B57" s="670"/>
      <c r="C57" s="670"/>
      <c r="D57" s="670"/>
      <c r="E57" s="65"/>
      <c r="F57" s="59"/>
    </row>
    <row r="58" spans="1:6" ht="13.5">
      <c r="A58" s="78"/>
      <c r="B58" s="702"/>
      <c r="C58" s="719"/>
      <c r="D58" s="719"/>
      <c r="E58" s="719"/>
      <c r="F58" s="719"/>
    </row>
    <row r="59" spans="1:6">
      <c r="A59" s="124"/>
      <c r="B59" s="120"/>
      <c r="C59" s="120"/>
      <c r="D59" s="120"/>
      <c r="E59" s="77"/>
      <c r="F59" s="55"/>
    </row>
    <row r="60" spans="1:6" ht="27" customHeight="1">
      <c r="A60" s="683" t="s">
        <v>152</v>
      </c>
      <c r="B60" s="684"/>
      <c r="C60" s="684"/>
      <c r="D60" s="684"/>
      <c r="E60" s="684"/>
      <c r="F60" s="684"/>
    </row>
    <row r="61" spans="1:6">
      <c r="A61" s="112" t="s">
        <v>136</v>
      </c>
      <c r="B61" s="679" t="s">
        <v>151</v>
      </c>
      <c r="C61" s="679"/>
      <c r="D61" s="679"/>
      <c r="E61" s="112" t="s">
        <v>47</v>
      </c>
      <c r="F61" s="59" t="s">
        <v>48</v>
      </c>
    </row>
    <row r="62" spans="1:6">
      <c r="A62" s="111" t="s">
        <v>33</v>
      </c>
      <c r="B62" s="709" t="s">
        <v>150</v>
      </c>
      <c r="C62" s="709"/>
      <c r="D62" s="709"/>
      <c r="E62" s="31"/>
      <c r="F62" s="117"/>
    </row>
    <row r="63" spans="1:6">
      <c r="A63" s="111" t="s">
        <v>35</v>
      </c>
      <c r="B63" s="709" t="s">
        <v>64</v>
      </c>
      <c r="C63" s="709"/>
      <c r="D63" s="709"/>
      <c r="E63" s="31"/>
      <c r="F63" s="117"/>
    </row>
    <row r="64" spans="1:6" ht="13.5">
      <c r="A64" s="111" t="s">
        <v>37</v>
      </c>
      <c r="B64" s="709" t="s">
        <v>149</v>
      </c>
      <c r="C64" s="709"/>
      <c r="D64" s="709"/>
      <c r="E64" s="31"/>
      <c r="F64" s="117"/>
    </row>
    <row r="65" spans="1:8">
      <c r="A65" s="111" t="s">
        <v>38</v>
      </c>
      <c r="B65" s="709" t="s">
        <v>62</v>
      </c>
      <c r="C65" s="709"/>
      <c r="D65" s="709"/>
      <c r="E65" s="31"/>
      <c r="F65" s="117"/>
    </row>
    <row r="66" spans="1:8">
      <c r="A66" s="111" t="s">
        <v>50</v>
      </c>
      <c r="B66" s="709" t="s">
        <v>148</v>
      </c>
      <c r="C66" s="709"/>
      <c r="D66" s="709"/>
      <c r="E66" s="31"/>
      <c r="F66" s="117"/>
    </row>
    <row r="67" spans="1:8" ht="15">
      <c r="A67" s="111" t="s">
        <v>51</v>
      </c>
      <c r="B67" s="692" t="s">
        <v>147</v>
      </c>
      <c r="C67" s="717"/>
      <c r="D67" s="718"/>
      <c r="E67" s="31"/>
      <c r="F67" s="117"/>
    </row>
    <row r="68" spans="1:8">
      <c r="A68" s="111" t="s">
        <v>52</v>
      </c>
      <c r="B68" s="709" t="s">
        <v>63</v>
      </c>
      <c r="C68" s="709"/>
      <c r="D68" s="709"/>
      <c r="E68" s="31"/>
      <c r="F68" s="117"/>
    </row>
    <row r="69" spans="1:8">
      <c r="A69" s="111" t="s">
        <v>58</v>
      </c>
      <c r="B69" s="709" t="s">
        <v>65</v>
      </c>
      <c r="C69" s="709"/>
      <c r="D69" s="709"/>
      <c r="E69" s="31"/>
      <c r="F69" s="117"/>
    </row>
    <row r="70" spans="1:8">
      <c r="A70" s="679" t="s">
        <v>3</v>
      </c>
      <c r="B70" s="679"/>
      <c r="C70" s="679"/>
      <c r="D70" s="679"/>
      <c r="E70" s="65"/>
      <c r="F70" s="59"/>
    </row>
    <row r="71" spans="1:8" s="28" customFormat="1" ht="13.5">
      <c r="A71" s="63"/>
      <c r="B71" s="715"/>
      <c r="C71" s="716"/>
      <c r="D71" s="716"/>
      <c r="E71" s="716"/>
      <c r="F71" s="716"/>
    </row>
    <row r="72" spans="1:8" s="28" customFormat="1" ht="13.5">
      <c r="A72" s="63"/>
      <c r="B72" s="702"/>
      <c r="C72" s="733"/>
      <c r="D72" s="733"/>
      <c r="E72" s="733"/>
      <c r="F72" s="733"/>
    </row>
    <row r="73" spans="1:8">
      <c r="A73" s="680"/>
      <c r="B73" s="680"/>
      <c r="C73" s="680"/>
      <c r="D73" s="680"/>
      <c r="E73" s="680"/>
      <c r="F73" s="680"/>
      <c r="G73" s="26"/>
    </row>
    <row r="74" spans="1:8" ht="15">
      <c r="A74" s="681" t="s">
        <v>146</v>
      </c>
      <c r="B74" s="682"/>
      <c r="C74" s="682"/>
      <c r="D74" s="682"/>
      <c r="E74" s="682"/>
      <c r="F74" s="682"/>
      <c r="G74" s="26"/>
    </row>
    <row r="75" spans="1:8">
      <c r="A75" s="124"/>
      <c r="B75" s="120"/>
      <c r="C75" s="120"/>
      <c r="D75" s="120"/>
      <c r="E75" s="77"/>
      <c r="F75" s="55"/>
      <c r="G75" s="26"/>
    </row>
    <row r="76" spans="1:8" ht="15">
      <c r="A76" s="112" t="s">
        <v>134</v>
      </c>
      <c r="B76" s="669" t="s">
        <v>54</v>
      </c>
      <c r="C76" s="689"/>
      <c r="D76" s="112" t="s">
        <v>145</v>
      </c>
      <c r="E76" s="112" t="s">
        <v>144</v>
      </c>
      <c r="F76" s="59" t="s">
        <v>48</v>
      </c>
    </row>
    <row r="77" spans="1:8">
      <c r="A77" s="111" t="s">
        <v>33</v>
      </c>
      <c r="B77" s="692" t="s">
        <v>143</v>
      </c>
      <c r="C77" s="693"/>
      <c r="D77" s="75"/>
      <c r="E77" s="74"/>
      <c r="F77" s="117"/>
      <c r="G77" s="69"/>
      <c r="H77" s="76"/>
    </row>
    <row r="78" spans="1:8" ht="13.5">
      <c r="A78" s="111" t="s">
        <v>35</v>
      </c>
      <c r="B78" s="692" t="s">
        <v>142</v>
      </c>
      <c r="C78" s="693"/>
      <c r="D78" s="75"/>
      <c r="E78" s="74"/>
      <c r="F78" s="117"/>
      <c r="G78" s="69"/>
      <c r="H78" s="73"/>
    </row>
    <row r="79" spans="1:8" s="28" customFormat="1">
      <c r="A79" s="111" t="s">
        <v>37</v>
      </c>
      <c r="B79" s="114" t="s">
        <v>141</v>
      </c>
      <c r="C79" s="118"/>
      <c r="D79" s="72"/>
      <c r="E79" s="71"/>
      <c r="F79" s="117"/>
      <c r="G79" s="70"/>
      <c r="H79" s="70"/>
    </row>
    <row r="80" spans="1:8">
      <c r="A80" s="111" t="s">
        <v>38</v>
      </c>
      <c r="B80" s="692" t="s">
        <v>55</v>
      </c>
      <c r="C80" s="693"/>
      <c r="D80" s="693"/>
      <c r="E80" s="694"/>
      <c r="F80" s="117"/>
      <c r="G80" s="69"/>
      <c r="H80" s="69"/>
    </row>
    <row r="81" spans="1:8">
      <c r="A81" s="111" t="s">
        <v>50</v>
      </c>
      <c r="B81" s="692" t="s">
        <v>56</v>
      </c>
      <c r="C81" s="693"/>
      <c r="D81" s="693"/>
      <c r="E81" s="694"/>
      <c r="F81" s="117"/>
      <c r="G81" s="69"/>
      <c r="H81" s="69"/>
    </row>
    <row r="82" spans="1:8">
      <c r="A82" s="111" t="s">
        <v>51</v>
      </c>
      <c r="B82" s="692" t="s">
        <v>57</v>
      </c>
      <c r="C82" s="693"/>
      <c r="D82" s="693"/>
      <c r="E82" s="694"/>
      <c r="F82" s="117"/>
      <c r="G82" s="69"/>
      <c r="H82" s="69"/>
    </row>
    <row r="83" spans="1:8">
      <c r="A83" s="111" t="s">
        <v>52</v>
      </c>
      <c r="B83" s="692" t="s">
        <v>59</v>
      </c>
      <c r="C83" s="693"/>
      <c r="D83" s="693"/>
      <c r="E83" s="694"/>
      <c r="F83" s="117"/>
    </row>
    <row r="84" spans="1:8">
      <c r="A84" s="679" t="s">
        <v>3</v>
      </c>
      <c r="B84" s="679"/>
      <c r="C84" s="679"/>
      <c r="D84" s="679"/>
      <c r="E84" s="679"/>
      <c r="F84" s="59"/>
    </row>
    <row r="85" spans="1:8" ht="15">
      <c r="A85" s="130"/>
      <c r="B85" s="710"/>
      <c r="C85" s="711"/>
      <c r="D85" s="711"/>
      <c r="E85" s="711"/>
      <c r="F85" s="711"/>
    </row>
    <row r="86" spans="1:8" ht="15">
      <c r="A86" s="130"/>
      <c r="B86" s="712"/>
      <c r="C86" s="682"/>
      <c r="D86" s="682"/>
      <c r="E86" s="682"/>
      <c r="F86" s="682"/>
    </row>
    <row r="87" spans="1:8">
      <c r="A87" s="130"/>
      <c r="B87" s="713"/>
      <c r="C87" s="714"/>
      <c r="D87" s="714"/>
      <c r="E87" s="714"/>
      <c r="F87" s="714"/>
    </row>
    <row r="88" spans="1:8">
      <c r="A88" s="113"/>
      <c r="B88" s="113"/>
      <c r="C88" s="113"/>
      <c r="D88" s="113"/>
      <c r="E88" s="113"/>
      <c r="F88" s="67"/>
    </row>
    <row r="89" spans="1:8">
      <c r="A89" s="678" t="s">
        <v>140</v>
      </c>
      <c r="B89" s="678"/>
      <c r="C89" s="678"/>
      <c r="D89" s="678"/>
      <c r="E89" s="678"/>
      <c r="F89" s="678"/>
    </row>
    <row r="90" spans="1:8">
      <c r="A90" s="669" t="s">
        <v>139</v>
      </c>
      <c r="B90" s="670"/>
      <c r="C90" s="670"/>
      <c r="D90" s="670"/>
      <c r="E90" s="671"/>
      <c r="F90" s="59" t="s">
        <v>48</v>
      </c>
    </row>
    <row r="91" spans="1:8">
      <c r="A91" s="111" t="s">
        <v>138</v>
      </c>
      <c r="B91" s="706" t="s">
        <v>137</v>
      </c>
      <c r="C91" s="707"/>
      <c r="D91" s="707"/>
      <c r="E91" s="708"/>
      <c r="F91" s="59">
        <f>F57</f>
        <v>0</v>
      </c>
    </row>
    <row r="92" spans="1:8">
      <c r="A92" s="111" t="s">
        <v>136</v>
      </c>
      <c r="B92" s="706" t="s">
        <v>135</v>
      </c>
      <c r="C92" s="707"/>
      <c r="D92" s="707"/>
      <c r="E92" s="708"/>
      <c r="F92" s="59">
        <f>F70</f>
        <v>0</v>
      </c>
    </row>
    <row r="93" spans="1:8">
      <c r="A93" s="111" t="s">
        <v>134</v>
      </c>
      <c r="B93" s="706" t="s">
        <v>54</v>
      </c>
      <c r="C93" s="707"/>
      <c r="D93" s="707"/>
      <c r="E93" s="708"/>
      <c r="F93" s="59">
        <f>F84</f>
        <v>0</v>
      </c>
    </row>
    <row r="94" spans="1:8">
      <c r="A94" s="669" t="s">
        <v>3</v>
      </c>
      <c r="B94" s="670"/>
      <c r="C94" s="670"/>
      <c r="D94" s="670"/>
      <c r="E94" s="671"/>
      <c r="F94" s="59">
        <f>SUM(F91:F93)</f>
        <v>0</v>
      </c>
    </row>
    <row r="95" spans="1:8">
      <c r="A95" s="113"/>
      <c r="B95" s="113"/>
      <c r="C95" s="113"/>
      <c r="D95" s="113"/>
      <c r="E95" s="113"/>
      <c r="F95" s="67"/>
    </row>
    <row r="96" spans="1:8">
      <c r="A96" s="113"/>
      <c r="B96" s="113"/>
      <c r="C96" s="113"/>
      <c r="D96" s="113"/>
      <c r="E96" s="113"/>
      <c r="F96" s="67"/>
    </row>
    <row r="97" spans="1:8">
      <c r="A97" s="677" t="s">
        <v>133</v>
      </c>
      <c r="B97" s="677"/>
      <c r="C97" s="677"/>
      <c r="D97" s="677"/>
      <c r="E97" s="677"/>
      <c r="F97" s="677"/>
      <c r="H97" s="26"/>
    </row>
    <row r="98" spans="1:8">
      <c r="A98" s="57"/>
      <c r="B98" s="57"/>
      <c r="C98" s="57"/>
      <c r="D98" s="57"/>
      <c r="E98" s="57"/>
      <c r="F98" s="60"/>
    </row>
    <row r="99" spans="1:8">
      <c r="A99" s="112">
        <v>3</v>
      </c>
      <c r="B99" s="679" t="s">
        <v>68</v>
      </c>
      <c r="C99" s="679"/>
      <c r="D99" s="679"/>
      <c r="E99" s="112" t="s">
        <v>47</v>
      </c>
      <c r="F99" s="59" t="s">
        <v>48</v>
      </c>
    </row>
    <row r="100" spans="1:8">
      <c r="A100" s="111" t="s">
        <v>33</v>
      </c>
      <c r="B100" s="709" t="s">
        <v>132</v>
      </c>
      <c r="C100" s="709"/>
      <c r="D100" s="709"/>
      <c r="E100" s="31"/>
      <c r="F100" s="117"/>
      <c r="G100" s="26"/>
    </row>
    <row r="101" spans="1:8">
      <c r="A101" s="111" t="s">
        <v>35</v>
      </c>
      <c r="B101" s="701" t="s">
        <v>131</v>
      </c>
      <c r="C101" s="701"/>
      <c r="D101" s="701"/>
      <c r="E101" s="31"/>
      <c r="F101" s="117"/>
    </row>
    <row r="102" spans="1:8">
      <c r="A102" s="111" t="s">
        <v>37</v>
      </c>
      <c r="B102" s="701" t="s">
        <v>130</v>
      </c>
      <c r="C102" s="701"/>
      <c r="D102" s="701"/>
      <c r="E102" s="31"/>
      <c r="F102" s="117"/>
    </row>
    <row r="103" spans="1:8">
      <c r="A103" s="111" t="s">
        <v>38</v>
      </c>
      <c r="B103" s="701" t="s">
        <v>129</v>
      </c>
      <c r="C103" s="701"/>
      <c r="D103" s="701"/>
      <c r="E103" s="31"/>
      <c r="F103" s="117"/>
    </row>
    <row r="104" spans="1:8">
      <c r="A104" s="111" t="s">
        <v>50</v>
      </c>
      <c r="B104" s="701" t="s">
        <v>128</v>
      </c>
      <c r="C104" s="701"/>
      <c r="D104" s="701"/>
      <c r="E104" s="31"/>
      <c r="F104" s="117"/>
    </row>
    <row r="105" spans="1:8">
      <c r="A105" s="111" t="s">
        <v>51</v>
      </c>
      <c r="B105" s="695" t="s">
        <v>127</v>
      </c>
      <c r="C105" s="696"/>
      <c r="D105" s="697"/>
      <c r="E105" s="31"/>
      <c r="F105" s="117"/>
    </row>
    <row r="106" spans="1:8">
      <c r="A106" s="669" t="s">
        <v>3</v>
      </c>
      <c r="B106" s="670"/>
      <c r="C106" s="670"/>
      <c r="D106" s="671"/>
      <c r="E106" s="65"/>
      <c r="F106" s="59"/>
    </row>
    <row r="107" spans="1:8">
      <c r="A107" s="113"/>
      <c r="B107" s="113"/>
      <c r="C107" s="113"/>
      <c r="D107" s="113"/>
      <c r="E107" s="113"/>
      <c r="F107" s="67"/>
    </row>
    <row r="108" spans="1:8">
      <c r="A108" s="113"/>
      <c r="B108" s="113"/>
      <c r="C108" s="113"/>
      <c r="D108" s="113"/>
      <c r="E108" s="113"/>
      <c r="F108" s="67"/>
    </row>
    <row r="109" spans="1:8">
      <c r="A109" s="677" t="s">
        <v>126</v>
      </c>
      <c r="B109" s="677"/>
      <c r="C109" s="677"/>
      <c r="D109" s="677"/>
      <c r="E109" s="677"/>
      <c r="F109" s="677"/>
    </row>
    <row r="110" spans="1:8">
      <c r="A110" s="57"/>
      <c r="B110" s="57"/>
      <c r="C110" s="57"/>
      <c r="D110" s="57"/>
      <c r="E110" s="57"/>
      <c r="F110" s="66"/>
    </row>
    <row r="111" spans="1:8">
      <c r="A111" s="677" t="s">
        <v>125</v>
      </c>
      <c r="B111" s="677"/>
      <c r="C111" s="677"/>
      <c r="D111" s="677"/>
      <c r="E111" s="677"/>
      <c r="F111" s="677"/>
    </row>
    <row r="112" spans="1:8">
      <c r="A112" s="113"/>
      <c r="B112" s="113"/>
      <c r="C112" s="113"/>
      <c r="D112" s="113"/>
      <c r="E112" s="113"/>
      <c r="F112" s="113"/>
    </row>
    <row r="113" spans="1:9">
      <c r="A113" s="112" t="s">
        <v>61</v>
      </c>
      <c r="B113" s="673" t="s">
        <v>114</v>
      </c>
      <c r="C113" s="674"/>
      <c r="D113" s="675"/>
      <c r="E113" s="112" t="s">
        <v>47</v>
      </c>
      <c r="F113" s="59" t="s">
        <v>48</v>
      </c>
    </row>
    <row r="114" spans="1:9">
      <c r="A114" s="111" t="s">
        <v>33</v>
      </c>
      <c r="B114" s="695" t="s">
        <v>124</v>
      </c>
      <c r="C114" s="696"/>
      <c r="D114" s="697"/>
      <c r="E114" s="31"/>
      <c r="F114" s="117"/>
    </row>
    <row r="115" spans="1:9">
      <c r="A115" s="111" t="s">
        <v>35</v>
      </c>
      <c r="B115" s="695" t="s">
        <v>123</v>
      </c>
      <c r="C115" s="696"/>
      <c r="D115" s="697"/>
      <c r="E115" s="31"/>
      <c r="F115" s="117"/>
    </row>
    <row r="116" spans="1:9">
      <c r="A116" s="111" t="s">
        <v>37</v>
      </c>
      <c r="B116" s="695" t="s">
        <v>122</v>
      </c>
      <c r="C116" s="696"/>
      <c r="D116" s="697"/>
      <c r="E116" s="31"/>
      <c r="F116" s="117"/>
      <c r="I116" s="27"/>
    </row>
    <row r="117" spans="1:9">
      <c r="A117" s="111" t="s">
        <v>38</v>
      </c>
      <c r="B117" s="701" t="s">
        <v>121</v>
      </c>
      <c r="C117" s="701"/>
      <c r="D117" s="701"/>
      <c r="E117" s="31"/>
      <c r="F117" s="117"/>
    </row>
    <row r="118" spans="1:9">
      <c r="A118" s="111" t="s">
        <v>50</v>
      </c>
      <c r="B118" s="692" t="s">
        <v>120</v>
      </c>
      <c r="C118" s="693"/>
      <c r="D118" s="694"/>
      <c r="E118" s="31"/>
      <c r="F118" s="117"/>
      <c r="I118" s="27"/>
    </row>
    <row r="119" spans="1:9">
      <c r="A119" s="111" t="s">
        <v>51</v>
      </c>
      <c r="B119" s="695" t="s">
        <v>119</v>
      </c>
      <c r="C119" s="696"/>
      <c r="D119" s="697"/>
      <c r="E119" s="31"/>
      <c r="F119" s="117"/>
    </row>
    <row r="120" spans="1:9" ht="15">
      <c r="A120" s="68"/>
      <c r="B120" s="669" t="s">
        <v>67</v>
      </c>
      <c r="C120" s="704"/>
      <c r="D120" s="705"/>
      <c r="E120" s="31"/>
      <c r="F120" s="59"/>
    </row>
    <row r="121" spans="1:9" ht="13.5">
      <c r="A121" s="63"/>
      <c r="B121" s="702"/>
      <c r="C121" s="703"/>
      <c r="D121" s="703"/>
      <c r="E121" s="703"/>
      <c r="F121" s="703"/>
    </row>
    <row r="122" spans="1:9" ht="13.5">
      <c r="A122" s="63"/>
      <c r="B122" s="702"/>
      <c r="C122" s="703"/>
      <c r="D122" s="703"/>
      <c r="E122" s="703"/>
      <c r="F122" s="703"/>
    </row>
    <row r="123" spans="1:9">
      <c r="A123" s="113"/>
      <c r="B123" s="113"/>
      <c r="C123" s="113"/>
      <c r="D123" s="113"/>
      <c r="E123" s="113"/>
      <c r="F123" s="67"/>
    </row>
    <row r="124" spans="1:9">
      <c r="A124" s="677" t="s">
        <v>118</v>
      </c>
      <c r="B124" s="677"/>
      <c r="C124" s="677"/>
      <c r="D124" s="677"/>
      <c r="E124" s="677"/>
      <c r="F124" s="677"/>
    </row>
    <row r="125" spans="1:9">
      <c r="A125" s="57"/>
      <c r="B125" s="57"/>
      <c r="C125" s="57"/>
      <c r="D125" s="57"/>
      <c r="E125" s="57"/>
      <c r="F125" s="66"/>
    </row>
    <row r="126" spans="1:9">
      <c r="A126" s="112" t="s">
        <v>66</v>
      </c>
      <c r="B126" s="673" t="s">
        <v>113</v>
      </c>
      <c r="C126" s="674"/>
      <c r="D126" s="675"/>
      <c r="E126" s="112" t="s">
        <v>47</v>
      </c>
      <c r="F126" s="59" t="s">
        <v>48</v>
      </c>
    </row>
    <row r="127" spans="1:9">
      <c r="A127" s="111" t="s">
        <v>33</v>
      </c>
      <c r="B127" s="701" t="s">
        <v>117</v>
      </c>
      <c r="C127" s="701"/>
      <c r="D127" s="701"/>
      <c r="E127" s="31"/>
      <c r="F127" s="117"/>
    </row>
    <row r="128" spans="1:9">
      <c r="A128" s="669" t="s">
        <v>67</v>
      </c>
      <c r="B128" s="670"/>
      <c r="C128" s="670"/>
      <c r="D128" s="670"/>
      <c r="E128" s="65"/>
      <c r="F128" s="59"/>
    </row>
    <row r="129" spans="1:6" ht="13.5">
      <c r="A129" s="63"/>
      <c r="B129" s="702"/>
      <c r="C129" s="703"/>
      <c r="D129" s="703"/>
      <c r="E129" s="703"/>
      <c r="F129" s="703"/>
    </row>
    <row r="130" spans="1:6">
      <c r="A130" s="57"/>
      <c r="B130" s="57"/>
      <c r="C130" s="57"/>
      <c r="D130" s="57"/>
      <c r="E130" s="57"/>
      <c r="F130" s="60"/>
    </row>
    <row r="131" spans="1:6">
      <c r="A131" s="672" t="s">
        <v>116</v>
      </c>
      <c r="B131" s="672"/>
      <c r="C131" s="672"/>
      <c r="D131" s="672"/>
      <c r="E131" s="672"/>
      <c r="F131" s="672"/>
    </row>
    <row r="132" spans="1:6">
      <c r="A132" s="113"/>
      <c r="B132" s="57"/>
      <c r="C132" s="57"/>
      <c r="D132" s="57"/>
      <c r="E132" s="57"/>
      <c r="F132" s="60"/>
    </row>
    <row r="133" spans="1:6">
      <c r="A133" s="112">
        <v>4</v>
      </c>
      <c r="B133" s="669" t="s">
        <v>115</v>
      </c>
      <c r="C133" s="670"/>
      <c r="D133" s="670"/>
      <c r="E133" s="671"/>
      <c r="F133" s="59" t="s">
        <v>48</v>
      </c>
    </row>
    <row r="134" spans="1:6">
      <c r="A134" s="64" t="s">
        <v>61</v>
      </c>
      <c r="B134" s="692" t="s">
        <v>114</v>
      </c>
      <c r="C134" s="693"/>
      <c r="D134" s="693"/>
      <c r="E134" s="694"/>
      <c r="F134" s="117">
        <f>F120</f>
        <v>0</v>
      </c>
    </row>
    <row r="135" spans="1:6">
      <c r="A135" s="64" t="s">
        <v>66</v>
      </c>
      <c r="B135" s="692" t="s">
        <v>113</v>
      </c>
      <c r="C135" s="693"/>
      <c r="D135" s="693"/>
      <c r="E135" s="694"/>
      <c r="F135" s="117">
        <f>F128</f>
        <v>0</v>
      </c>
    </row>
    <row r="136" spans="1:6">
      <c r="A136" s="669" t="s">
        <v>3</v>
      </c>
      <c r="B136" s="670"/>
      <c r="C136" s="670"/>
      <c r="D136" s="670"/>
      <c r="E136" s="671"/>
      <c r="F136" s="59">
        <f>SUM(F134:F135)</f>
        <v>0</v>
      </c>
    </row>
    <row r="137" spans="1:6">
      <c r="A137" s="57"/>
      <c r="B137" s="57"/>
      <c r="C137" s="57"/>
      <c r="D137" s="57"/>
      <c r="E137" s="57"/>
      <c r="F137" s="60"/>
    </row>
    <row r="138" spans="1:6">
      <c r="A138" s="57"/>
      <c r="B138" s="57"/>
      <c r="C138" s="57"/>
      <c r="D138" s="57"/>
      <c r="E138" s="57"/>
      <c r="F138" s="60"/>
    </row>
    <row r="139" spans="1:6">
      <c r="A139" s="676" t="s">
        <v>112</v>
      </c>
      <c r="B139" s="676"/>
      <c r="C139" s="676"/>
      <c r="D139" s="676"/>
      <c r="E139" s="676"/>
      <c r="F139" s="676"/>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57"/>
      <c r="B149" s="57"/>
      <c r="C149" s="57"/>
      <c r="D149" s="57"/>
      <c r="E149" s="57"/>
      <c r="F149" s="60"/>
    </row>
    <row r="150" spans="1:6">
      <c r="A150" s="672" t="s">
        <v>111</v>
      </c>
      <c r="B150" s="672"/>
      <c r="C150" s="672"/>
      <c r="D150" s="672"/>
      <c r="E150" s="672"/>
      <c r="F150" s="672"/>
    </row>
    <row r="151" spans="1:6">
      <c r="A151" s="57"/>
      <c r="B151" s="57"/>
      <c r="C151" s="57"/>
      <c r="D151" s="57"/>
      <c r="E151" s="57"/>
      <c r="F151" s="60"/>
    </row>
    <row r="152" spans="1:6">
      <c r="A152" s="112">
        <v>6</v>
      </c>
      <c r="B152" s="679" t="s">
        <v>69</v>
      </c>
      <c r="C152" s="679"/>
      <c r="D152" s="679"/>
      <c r="E152" s="279" t="s">
        <v>47</v>
      </c>
      <c r="F152" s="59" t="s">
        <v>48</v>
      </c>
    </row>
    <row r="153" spans="1:6">
      <c r="A153" s="111" t="s">
        <v>33</v>
      </c>
      <c r="B153" s="709" t="s">
        <v>110</v>
      </c>
      <c r="C153" s="709"/>
      <c r="D153" s="709"/>
      <c r="E153" s="154"/>
      <c r="F153" s="117"/>
    </row>
    <row r="154" spans="1:6">
      <c r="A154" s="111" t="s">
        <v>35</v>
      </c>
      <c r="B154" s="695" t="s">
        <v>74</v>
      </c>
      <c r="C154" s="696"/>
      <c r="D154" s="697"/>
      <c r="E154" s="154"/>
      <c r="F154" s="117"/>
    </row>
    <row r="155" spans="1:6">
      <c r="A155" s="111" t="s">
        <v>37</v>
      </c>
      <c r="B155" s="673" t="s">
        <v>70</v>
      </c>
      <c r="C155" s="674"/>
      <c r="D155" s="674"/>
      <c r="E155" s="155"/>
      <c r="F155" s="59"/>
    </row>
    <row r="156" spans="1:6">
      <c r="A156" s="62" t="s">
        <v>109</v>
      </c>
      <c r="B156" s="695" t="s">
        <v>71</v>
      </c>
      <c r="C156" s="696"/>
      <c r="D156" s="697"/>
      <c r="E156" s="31"/>
      <c r="F156" s="117"/>
    </row>
    <row r="157" spans="1:6">
      <c r="A157" s="62" t="s">
        <v>108</v>
      </c>
      <c r="B157" s="695" t="s">
        <v>72</v>
      </c>
      <c r="C157" s="696"/>
      <c r="D157" s="697"/>
      <c r="E157" s="31"/>
      <c r="F157" s="117"/>
    </row>
    <row r="158" spans="1:6">
      <c r="A158" s="62" t="s">
        <v>107</v>
      </c>
      <c r="B158" s="698" t="s">
        <v>73</v>
      </c>
      <c r="C158" s="699"/>
      <c r="D158" s="700"/>
      <c r="E158" s="31"/>
      <c r="F158" s="117"/>
    </row>
    <row r="159" spans="1:6">
      <c r="A159" s="669" t="s">
        <v>3</v>
      </c>
      <c r="B159" s="670"/>
      <c r="C159" s="670"/>
      <c r="D159" s="670"/>
      <c r="E159" s="671"/>
      <c r="F159" s="59">
        <f>F153+F154+F155</f>
        <v>0</v>
      </c>
    </row>
    <row r="160" spans="1:6">
      <c r="A160" s="61"/>
      <c r="B160" s="61"/>
      <c r="C160" s="57"/>
      <c r="D160" s="57"/>
      <c r="E160" s="57"/>
      <c r="F160" s="60"/>
    </row>
    <row r="161" spans="1:7">
      <c r="A161" s="61"/>
      <c r="B161" s="61"/>
      <c r="C161" s="57"/>
      <c r="D161" s="57"/>
      <c r="E161" s="57"/>
      <c r="F161" s="60"/>
    </row>
    <row r="162" spans="1:7">
      <c r="A162" s="61"/>
      <c r="B162" s="61"/>
      <c r="C162" s="57"/>
      <c r="D162" s="57"/>
      <c r="E162" s="57"/>
      <c r="F162" s="60"/>
    </row>
    <row r="163" spans="1:7">
      <c r="A163" s="61"/>
      <c r="B163" s="61"/>
      <c r="C163" s="57"/>
      <c r="D163" s="57"/>
      <c r="E163" s="57"/>
      <c r="F163" s="60"/>
    </row>
    <row r="164" spans="1:7">
      <c r="A164" s="672" t="s">
        <v>106</v>
      </c>
      <c r="B164" s="672"/>
      <c r="C164" s="672"/>
      <c r="D164" s="672"/>
      <c r="E164" s="672"/>
      <c r="F164" s="672"/>
    </row>
    <row r="165" spans="1:7">
      <c r="A165" s="673" t="s">
        <v>75</v>
      </c>
      <c r="B165" s="674"/>
      <c r="C165" s="674"/>
      <c r="D165" s="674"/>
      <c r="E165" s="675"/>
      <c r="F165" s="59" t="s">
        <v>48</v>
      </c>
    </row>
    <row r="166" spans="1:7">
      <c r="A166" s="111" t="s">
        <v>33</v>
      </c>
      <c r="B166" s="692" t="s">
        <v>76</v>
      </c>
      <c r="C166" s="693"/>
      <c r="D166" s="693"/>
      <c r="E166" s="694"/>
      <c r="F166" s="117">
        <f>F44</f>
        <v>0</v>
      </c>
    </row>
    <row r="167" spans="1:7">
      <c r="A167" s="111" t="s">
        <v>35</v>
      </c>
      <c r="B167" s="692" t="s">
        <v>105</v>
      </c>
      <c r="C167" s="693"/>
      <c r="D167" s="693"/>
      <c r="E167" s="694"/>
      <c r="F167" s="117">
        <f>F94</f>
        <v>0</v>
      </c>
    </row>
    <row r="168" spans="1:7">
      <c r="A168" s="111" t="s">
        <v>37</v>
      </c>
      <c r="B168" s="692" t="s">
        <v>104</v>
      </c>
      <c r="C168" s="693"/>
      <c r="D168" s="693"/>
      <c r="E168" s="694"/>
      <c r="F168" s="117">
        <f>F106</f>
        <v>0</v>
      </c>
    </row>
    <row r="169" spans="1:7">
      <c r="A169" s="111" t="s">
        <v>38</v>
      </c>
      <c r="B169" s="692" t="s">
        <v>103</v>
      </c>
      <c r="C169" s="693"/>
      <c r="D169" s="693"/>
      <c r="E169" s="694"/>
      <c r="F169" s="117">
        <f>F136</f>
        <v>0</v>
      </c>
    </row>
    <row r="170" spans="1:7">
      <c r="A170" s="111" t="s">
        <v>50</v>
      </c>
      <c r="B170" s="692" t="s">
        <v>102</v>
      </c>
      <c r="C170" s="693"/>
      <c r="D170" s="693"/>
      <c r="E170" s="694"/>
      <c r="F170" s="117">
        <f>F147</f>
        <v>0</v>
      </c>
    </row>
    <row r="171" spans="1:7">
      <c r="A171" s="669" t="s">
        <v>101</v>
      </c>
      <c r="B171" s="670"/>
      <c r="C171" s="670"/>
      <c r="D171" s="670"/>
      <c r="E171" s="671"/>
      <c r="F171" s="59">
        <f>SUM(F166:F170)</f>
        <v>0</v>
      </c>
    </row>
    <row r="172" spans="1:7">
      <c r="A172" s="111" t="s">
        <v>51</v>
      </c>
      <c r="B172" s="692" t="s">
        <v>100</v>
      </c>
      <c r="C172" s="693"/>
      <c r="D172" s="693"/>
      <c r="E172" s="694"/>
      <c r="F172" s="117">
        <f>F159</f>
        <v>0</v>
      </c>
    </row>
    <row r="173" spans="1:7">
      <c r="A173" s="669" t="s">
        <v>99</v>
      </c>
      <c r="B173" s="670"/>
      <c r="C173" s="670"/>
      <c r="D173" s="670"/>
      <c r="E173" s="671"/>
      <c r="F173" s="59">
        <f>SUM(F171:F172)</f>
        <v>0</v>
      </c>
      <c r="G173" s="29"/>
    </row>
    <row r="174" spans="1:7" ht="15">
      <c r="A174" s="666" t="s">
        <v>98</v>
      </c>
      <c r="B174" s="667"/>
      <c r="C174" s="667"/>
      <c r="D174" s="667"/>
      <c r="E174" s="667"/>
      <c r="F174" s="59" t="e">
        <f>F173/F44</f>
        <v>#DIV/0!</v>
      </c>
      <c r="G174" s="58"/>
    </row>
    <row r="175" spans="1:7">
      <c r="A175" s="57"/>
      <c r="B175" s="56"/>
      <c r="C175" s="56"/>
      <c r="D175" s="124"/>
      <c r="E175" s="124"/>
      <c r="F175" s="55"/>
    </row>
    <row r="176" spans="1:7">
      <c r="A176" s="668" t="s">
        <v>97</v>
      </c>
      <c r="B176" s="668"/>
      <c r="C176" s="668"/>
      <c r="D176" s="668"/>
      <c r="E176" s="668"/>
      <c r="F176" s="668"/>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9.2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183:C183"/>
    <mergeCell ref="A184:C184"/>
    <mergeCell ref="A185:F185"/>
    <mergeCell ref="A180:C180"/>
    <mergeCell ref="D180:F180"/>
    <mergeCell ref="A181:C181"/>
    <mergeCell ref="D181:F181"/>
    <mergeCell ref="A182:C182"/>
    <mergeCell ref="D182:F182"/>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B155:D155"/>
    <mergeCell ref="B156:D156"/>
    <mergeCell ref="B157:D157"/>
    <mergeCell ref="B158:D158"/>
    <mergeCell ref="A159:E159"/>
    <mergeCell ref="A164:F164"/>
    <mergeCell ref="B146:E146"/>
    <mergeCell ref="A147:E147"/>
    <mergeCell ref="A150:F150"/>
    <mergeCell ref="B152:D152"/>
    <mergeCell ref="B153:D153"/>
    <mergeCell ref="B154:D154"/>
    <mergeCell ref="B143:E143"/>
    <mergeCell ref="B144:E144"/>
    <mergeCell ref="B145:E145"/>
    <mergeCell ref="B134:E134"/>
    <mergeCell ref="B135:E135"/>
    <mergeCell ref="A136:E136"/>
    <mergeCell ref="A139:F139"/>
    <mergeCell ref="B141:E141"/>
    <mergeCell ref="B142:E142"/>
    <mergeCell ref="B126:D126"/>
    <mergeCell ref="B127:D127"/>
    <mergeCell ref="A128:D128"/>
    <mergeCell ref="B129:F129"/>
    <mergeCell ref="A131:F131"/>
    <mergeCell ref="B133:E133"/>
    <mergeCell ref="B118:D118"/>
    <mergeCell ref="B119:D119"/>
    <mergeCell ref="B120:D120"/>
    <mergeCell ref="B121:F121"/>
    <mergeCell ref="B122:F122"/>
    <mergeCell ref="A124:F124"/>
    <mergeCell ref="A111:F111"/>
    <mergeCell ref="B113:D113"/>
    <mergeCell ref="B114:D114"/>
    <mergeCell ref="B115:D115"/>
    <mergeCell ref="B116:D116"/>
    <mergeCell ref="B117:D117"/>
    <mergeCell ref="B102:D102"/>
    <mergeCell ref="B103:D103"/>
    <mergeCell ref="B104:D104"/>
    <mergeCell ref="B105:D105"/>
    <mergeCell ref="A106:D106"/>
    <mergeCell ref="A109:F109"/>
    <mergeCell ref="B93:E93"/>
    <mergeCell ref="A94:E94"/>
    <mergeCell ref="A97:F97"/>
    <mergeCell ref="B99:D99"/>
    <mergeCell ref="B100:D100"/>
    <mergeCell ref="B101:D101"/>
    <mergeCell ref="B86:F86"/>
    <mergeCell ref="B87:F87"/>
    <mergeCell ref="A89:F89"/>
    <mergeCell ref="A90:E90"/>
    <mergeCell ref="B91:E91"/>
    <mergeCell ref="B92:E92"/>
    <mergeCell ref="B80:E80"/>
    <mergeCell ref="B81:E81"/>
    <mergeCell ref="B82:E82"/>
    <mergeCell ref="B83:E83"/>
    <mergeCell ref="A84:E84"/>
    <mergeCell ref="B85:F85"/>
    <mergeCell ref="B72:F72"/>
    <mergeCell ref="A73:F73"/>
    <mergeCell ref="A74:F74"/>
    <mergeCell ref="B76:C76"/>
    <mergeCell ref="B77:C77"/>
    <mergeCell ref="B78:C78"/>
    <mergeCell ref="B66:D66"/>
    <mergeCell ref="B67:D67"/>
    <mergeCell ref="B68:D68"/>
    <mergeCell ref="B69:D69"/>
    <mergeCell ref="A70:D70"/>
    <mergeCell ref="B71:F71"/>
    <mergeCell ref="A60:F60"/>
    <mergeCell ref="B61:D61"/>
    <mergeCell ref="B62:D62"/>
    <mergeCell ref="B63:D63"/>
    <mergeCell ref="B64:D64"/>
    <mergeCell ref="B65:D65"/>
    <mergeCell ref="B53:D53"/>
    <mergeCell ref="B54:D54"/>
    <mergeCell ref="B55:D55"/>
    <mergeCell ref="B56:D56"/>
    <mergeCell ref="A57:D57"/>
    <mergeCell ref="B58:F58"/>
    <mergeCell ref="A44:E44"/>
    <mergeCell ref="B45:F45"/>
    <mergeCell ref="B47:F47"/>
    <mergeCell ref="A49:F49"/>
    <mergeCell ref="A51:F51"/>
    <mergeCell ref="B52:D52"/>
    <mergeCell ref="B39:D39"/>
    <mergeCell ref="B40:D40"/>
    <mergeCell ref="B41:D41"/>
    <mergeCell ref="E41:E42"/>
    <mergeCell ref="B42:D42"/>
    <mergeCell ref="A19:F19"/>
    <mergeCell ref="A20:C20"/>
    <mergeCell ref="D20:E20"/>
    <mergeCell ref="A21:C21"/>
    <mergeCell ref="D21:E21"/>
    <mergeCell ref="D30:E30"/>
    <mergeCell ref="A5:G5"/>
    <mergeCell ref="A6:F6"/>
    <mergeCell ref="C9:F9"/>
    <mergeCell ref="C10:F10"/>
    <mergeCell ref="C11:F11"/>
    <mergeCell ref="A13:F13"/>
    <mergeCell ref="B35:F35"/>
    <mergeCell ref="B37:D37"/>
    <mergeCell ref="B38:D38"/>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G7" sqref="G7"/>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53"/>
      <c r="B5" s="654"/>
      <c r="C5" s="654"/>
      <c r="D5" s="655"/>
      <c r="E5" s="655"/>
      <c r="F5" s="656"/>
      <c r="G5" s="656"/>
    </row>
    <row r="6" spans="1:7" ht="15.75">
      <c r="A6" s="657"/>
      <c r="B6" s="658"/>
      <c r="C6" s="658"/>
      <c r="D6" s="658"/>
      <c r="E6" s="658"/>
      <c r="F6" s="658"/>
    </row>
    <row r="7" spans="1:7">
      <c r="A7" s="156" t="s">
        <v>183</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182</v>
      </c>
      <c r="B21" s="641"/>
      <c r="C21" s="650"/>
      <c r="D21" s="604" t="s">
        <v>167</v>
      </c>
      <c r="E21" s="651"/>
      <c r="F21" s="168">
        <v>15</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356" t="s">
        <v>182</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88"/>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H77" s="200"/>
    </row>
    <row r="78" spans="1:8" ht="13.5">
      <c r="A78" s="146" t="s">
        <v>35</v>
      </c>
      <c r="B78" s="581" t="s">
        <v>142</v>
      </c>
      <c r="C78" s="582"/>
      <c r="D78" s="139"/>
      <c r="E78" s="138"/>
      <c r="F78" s="135"/>
      <c r="H78" s="477"/>
    </row>
    <row r="79" spans="1:8" s="28" customFormat="1">
      <c r="A79" s="146" t="s">
        <v>37</v>
      </c>
      <c r="B79" s="140" t="s">
        <v>141</v>
      </c>
      <c r="C79" s="141"/>
      <c r="D79" s="142"/>
      <c r="E79" s="143"/>
      <c r="F79" s="135"/>
    </row>
    <row r="80" spans="1:8">
      <c r="A80" s="146" t="s">
        <v>38</v>
      </c>
      <c r="B80" s="581" t="s">
        <v>55</v>
      </c>
      <c r="C80" s="582"/>
      <c r="D80" s="582"/>
      <c r="E80" s="583"/>
      <c r="F80" s="135"/>
    </row>
    <row r="81" spans="1:6">
      <c r="A81" s="146" t="s">
        <v>50</v>
      </c>
      <c r="B81" s="581" t="s">
        <v>56</v>
      </c>
      <c r="C81" s="582"/>
      <c r="D81" s="582"/>
      <c r="E81" s="583"/>
      <c r="F81" s="135"/>
    </row>
    <row r="82" spans="1:6">
      <c r="A82" s="146" t="s">
        <v>51</v>
      </c>
      <c r="B82" s="581" t="s">
        <v>57</v>
      </c>
      <c r="C82" s="582"/>
      <c r="D82" s="582"/>
      <c r="E82" s="583"/>
      <c r="F82" s="135"/>
    </row>
    <row r="83" spans="1:6">
      <c r="A83" s="146" t="s">
        <v>52</v>
      </c>
      <c r="B83" s="581" t="s">
        <v>59</v>
      </c>
      <c r="C83" s="582"/>
      <c r="D83" s="582"/>
      <c r="E83" s="583"/>
      <c r="F83" s="135"/>
    </row>
    <row r="84" spans="1:6">
      <c r="A84" s="604" t="s">
        <v>3</v>
      </c>
      <c r="B84" s="604"/>
      <c r="C84" s="604"/>
      <c r="D84" s="604"/>
      <c r="E84" s="604"/>
      <c r="F84" s="136"/>
    </row>
    <row r="85" spans="1:6" ht="15">
      <c r="A85" s="195"/>
      <c r="B85" s="624"/>
      <c r="C85" s="625"/>
      <c r="D85" s="625"/>
      <c r="E85" s="625"/>
      <c r="F85" s="625"/>
    </row>
    <row r="86" spans="1:6" ht="15">
      <c r="A86" s="195"/>
      <c r="B86" s="619"/>
      <c r="C86" s="620"/>
      <c r="D86" s="620"/>
      <c r="E86" s="620"/>
      <c r="F86" s="620"/>
    </row>
    <row r="87" spans="1:6">
      <c r="A87" s="195"/>
      <c r="B87" s="621"/>
      <c r="C87" s="622"/>
      <c r="D87" s="622"/>
      <c r="E87" s="622"/>
      <c r="F87" s="622"/>
    </row>
    <row r="88" spans="1:6">
      <c r="A88" s="186"/>
      <c r="B88" s="186"/>
      <c r="C88" s="186"/>
      <c r="D88" s="186"/>
      <c r="E88" s="186"/>
      <c r="F88" s="192"/>
    </row>
    <row r="89" spans="1:6">
      <c r="A89" s="623" t="s">
        <v>140</v>
      </c>
      <c r="B89" s="623"/>
      <c r="C89" s="623"/>
      <c r="D89" s="623"/>
      <c r="E89" s="623"/>
      <c r="F89" s="623"/>
    </row>
    <row r="90" spans="1:6">
      <c r="A90" s="578" t="s">
        <v>139</v>
      </c>
      <c r="B90" s="579"/>
      <c r="C90" s="579"/>
      <c r="D90" s="579"/>
      <c r="E90" s="580"/>
      <c r="F90" s="136" t="s">
        <v>48</v>
      </c>
    </row>
    <row r="91" spans="1:6">
      <c r="A91" s="146" t="s">
        <v>138</v>
      </c>
      <c r="B91" s="616" t="s">
        <v>137</v>
      </c>
      <c r="C91" s="617"/>
      <c r="D91" s="617"/>
      <c r="E91" s="618"/>
      <c r="F91" s="136">
        <f>F57</f>
        <v>0</v>
      </c>
    </row>
    <row r="92" spans="1:6">
      <c r="A92" s="146" t="s">
        <v>136</v>
      </c>
      <c r="B92" s="616" t="s">
        <v>135</v>
      </c>
      <c r="C92" s="617"/>
      <c r="D92" s="617"/>
      <c r="E92" s="618"/>
      <c r="F92" s="136">
        <f>F70</f>
        <v>0</v>
      </c>
    </row>
    <row r="93" spans="1:6">
      <c r="A93" s="146" t="s">
        <v>134</v>
      </c>
      <c r="B93" s="616" t="s">
        <v>54</v>
      </c>
      <c r="C93" s="617"/>
      <c r="D93" s="617"/>
      <c r="E93" s="618"/>
      <c r="F93" s="136">
        <f>F84</f>
        <v>0</v>
      </c>
    </row>
    <row r="94" spans="1:6">
      <c r="A94" s="578" t="s">
        <v>3</v>
      </c>
      <c r="B94" s="579"/>
      <c r="C94" s="579"/>
      <c r="D94" s="579"/>
      <c r="E94" s="580"/>
      <c r="F94" s="136">
        <f>SUM(F91:F93)</f>
        <v>0</v>
      </c>
    </row>
    <row r="95" spans="1:6">
      <c r="A95" s="186"/>
      <c r="B95" s="186"/>
      <c r="C95" s="186"/>
      <c r="D95" s="186"/>
      <c r="E95" s="186"/>
      <c r="F95" s="192"/>
    </row>
    <row r="96" spans="1:6">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261">
        <f>'(II)EPI''s cotação'!F33</f>
        <v>0</v>
      </c>
    </row>
    <row r="144" spans="1:6">
      <c r="A144" s="24" t="s">
        <v>37</v>
      </c>
      <c r="B144" s="603" t="s">
        <v>503</v>
      </c>
      <c r="C144" s="603"/>
      <c r="D144" s="603"/>
      <c r="E144" s="603"/>
      <c r="F144" s="135">
        <f>'(I)Ferramentas cotação'!K102</f>
        <v>0</v>
      </c>
    </row>
    <row r="145" spans="1:6">
      <c r="A145" s="24" t="s">
        <v>38</v>
      </c>
      <c r="B145" s="606" t="s">
        <v>300</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f>E156+E157+E158</f>
        <v>0</v>
      </c>
      <c r="F155" s="136">
        <f>SUM(F156:F158)</f>
        <v>0</v>
      </c>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5.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310"/>
  <sheetViews>
    <sheetView zoomScaleNormal="100" zoomScaleSheetLayoutView="100" workbookViewId="0">
      <pane xSplit="2" ySplit="8" topLeftCell="C96" activePane="bottomRight" state="frozen"/>
      <selection pane="topRight" activeCell="C1" sqref="C1"/>
      <selection pane="bottomLeft" activeCell="A9" sqref="A9"/>
      <selection pane="bottomRight" activeCell="D107" sqref="D107"/>
    </sheetView>
  </sheetViews>
  <sheetFormatPr defaultRowHeight="15"/>
  <cols>
    <col min="1" max="1" width="9.140625" style="295"/>
    <col min="2" max="2" width="43.85546875" style="357" customWidth="1"/>
    <col min="3" max="3" width="9.28515625" style="201" customWidth="1"/>
    <col min="4" max="8" width="9.140625" style="201" customWidth="1"/>
    <col min="9" max="9" width="10.85546875" style="201" customWidth="1"/>
    <col min="10" max="10" width="9.140625" style="201" customWidth="1"/>
    <col min="11" max="11" width="14.7109375" style="216" customWidth="1"/>
    <col min="12" max="12" width="13.42578125" style="201" customWidth="1"/>
    <col min="13" max="13" width="12.5703125" style="201" customWidth="1"/>
    <col min="14" max="16384" width="9.140625" style="201"/>
  </cols>
  <sheetData>
    <row r="1" spans="1:11" s="284" customFormat="1">
      <c r="A1" s="295"/>
      <c r="B1" s="357"/>
      <c r="K1" s="285"/>
    </row>
    <row r="2" spans="1:11" ht="29.25" customHeight="1">
      <c r="A2" s="296"/>
      <c r="B2" s="734" t="s">
        <v>507</v>
      </c>
      <c r="C2" s="735"/>
      <c r="D2" s="735"/>
      <c r="E2" s="735"/>
      <c r="F2" s="735"/>
      <c r="G2" s="735"/>
      <c r="H2" s="735"/>
      <c r="I2" s="735"/>
      <c r="J2" s="735"/>
      <c r="K2" s="735"/>
    </row>
    <row r="3" spans="1:11" ht="12.75">
      <c r="A3" s="741" t="s">
        <v>517</v>
      </c>
      <c r="B3" s="736" t="s">
        <v>220</v>
      </c>
      <c r="C3" s="736" t="s">
        <v>221</v>
      </c>
      <c r="D3" s="282" t="s">
        <v>222</v>
      </c>
      <c r="E3" s="749" t="s">
        <v>522</v>
      </c>
      <c r="F3" s="736" t="s">
        <v>223</v>
      </c>
      <c r="G3" s="736" t="s">
        <v>224</v>
      </c>
      <c r="H3" s="736" t="s">
        <v>508</v>
      </c>
      <c r="I3" s="736" t="s">
        <v>505</v>
      </c>
      <c r="J3" s="736" t="s">
        <v>509</v>
      </c>
      <c r="K3" s="739" t="s">
        <v>506</v>
      </c>
    </row>
    <row r="4" spans="1:11" ht="12.75">
      <c r="A4" s="742"/>
      <c r="B4" s="737"/>
      <c r="C4" s="738"/>
      <c r="D4" s="282" t="s">
        <v>3</v>
      </c>
      <c r="E4" s="749"/>
      <c r="F4" s="736"/>
      <c r="G4" s="738"/>
      <c r="H4" s="736"/>
      <c r="I4" s="738"/>
      <c r="J4" s="736"/>
      <c r="K4" s="740"/>
    </row>
    <row r="5" spans="1:11" ht="12.75">
      <c r="A5" s="742"/>
      <c r="B5" s="737"/>
      <c r="C5" s="738"/>
      <c r="D5" s="282" t="s">
        <v>225</v>
      </c>
      <c r="E5" s="749"/>
      <c r="F5" s="736"/>
      <c r="G5" s="738"/>
      <c r="H5" s="736"/>
      <c r="I5" s="738"/>
      <c r="J5" s="736"/>
      <c r="K5" s="740"/>
    </row>
    <row r="6" spans="1:11" ht="25.5">
      <c r="A6" s="742"/>
      <c r="B6" s="737"/>
      <c r="C6" s="738"/>
      <c r="D6" s="292"/>
      <c r="E6" s="299"/>
      <c r="F6" s="293"/>
      <c r="G6" s="738"/>
      <c r="H6" s="291" t="s">
        <v>226</v>
      </c>
      <c r="I6" s="738"/>
      <c r="J6" s="293"/>
      <c r="K6" s="740"/>
    </row>
    <row r="7" spans="1:11" ht="22.5">
      <c r="A7" s="743"/>
      <c r="B7" s="737"/>
      <c r="C7" s="738"/>
      <c r="D7" s="282" t="s">
        <v>227</v>
      </c>
      <c r="E7" s="300" t="s">
        <v>228</v>
      </c>
      <c r="F7" s="283" t="s">
        <v>229</v>
      </c>
      <c r="G7" s="283" t="s">
        <v>230</v>
      </c>
      <c r="H7" s="283" t="s">
        <v>231</v>
      </c>
      <c r="I7" s="283" t="s">
        <v>232</v>
      </c>
      <c r="J7" s="283" t="s">
        <v>233</v>
      </c>
      <c r="K7" s="301" t="s">
        <v>234</v>
      </c>
    </row>
    <row r="8" spans="1:11" ht="12.75">
      <c r="A8" s="296"/>
      <c r="B8" s="747"/>
      <c r="C8" s="738"/>
      <c r="D8" s="738"/>
      <c r="E8" s="738"/>
      <c r="F8" s="738"/>
      <c r="G8" s="738"/>
      <c r="H8" s="738"/>
      <c r="I8" s="738"/>
      <c r="J8" s="738"/>
      <c r="K8" s="738"/>
    </row>
    <row r="9" spans="1:11" ht="140.25">
      <c r="A9" s="296">
        <v>1</v>
      </c>
      <c r="B9" s="358" t="s">
        <v>415</v>
      </c>
      <c r="C9" s="202" t="s">
        <v>6</v>
      </c>
      <c r="D9" s="203">
        <v>14</v>
      </c>
      <c r="E9" s="297"/>
      <c r="F9" s="204">
        <v>0.1</v>
      </c>
      <c r="G9" s="205">
        <f t="shared" ref="G9:G71" si="0">E9*F9</f>
        <v>0</v>
      </c>
      <c r="H9" s="206">
        <v>5</v>
      </c>
      <c r="I9" s="207">
        <f t="shared" ref="I9:I71" si="1">(E9-G9)/H9</f>
        <v>0</v>
      </c>
      <c r="J9" s="207">
        <f t="shared" ref="J9:J71" si="2">I9/12</f>
        <v>0</v>
      </c>
      <c r="K9" s="302">
        <f t="shared" ref="K9:K40" si="3">J9*D9</f>
        <v>0</v>
      </c>
    </row>
    <row r="10" spans="1:11" ht="38.25">
      <c r="A10" s="296">
        <v>2</v>
      </c>
      <c r="B10" s="358" t="s">
        <v>416</v>
      </c>
      <c r="C10" s="202" t="s">
        <v>6</v>
      </c>
      <c r="D10" s="203">
        <v>8</v>
      </c>
      <c r="E10" s="297"/>
      <c r="F10" s="204">
        <v>0.1</v>
      </c>
      <c r="G10" s="205">
        <f t="shared" si="0"/>
        <v>0</v>
      </c>
      <c r="H10" s="206">
        <v>5</v>
      </c>
      <c r="I10" s="207">
        <f t="shared" si="1"/>
        <v>0</v>
      </c>
      <c r="J10" s="207">
        <f t="shared" si="2"/>
        <v>0</v>
      </c>
      <c r="K10" s="302">
        <f t="shared" si="3"/>
        <v>0</v>
      </c>
    </row>
    <row r="11" spans="1:11" ht="25.5">
      <c r="A11" s="296">
        <v>3</v>
      </c>
      <c r="B11" s="358" t="s">
        <v>417</v>
      </c>
      <c r="C11" s="202" t="s">
        <v>6</v>
      </c>
      <c r="D11" s="203">
        <v>11</v>
      </c>
      <c r="E11" s="297"/>
      <c r="F11" s="204">
        <v>0.1</v>
      </c>
      <c r="G11" s="205">
        <f t="shared" si="0"/>
        <v>0</v>
      </c>
      <c r="H11" s="206">
        <v>5</v>
      </c>
      <c r="I11" s="207">
        <f t="shared" si="1"/>
        <v>0</v>
      </c>
      <c r="J11" s="207">
        <f t="shared" si="2"/>
        <v>0</v>
      </c>
      <c r="K11" s="302">
        <f t="shared" si="3"/>
        <v>0</v>
      </c>
    </row>
    <row r="12" spans="1:11" ht="25.5">
      <c r="A12" s="296">
        <v>4</v>
      </c>
      <c r="B12" s="358" t="s">
        <v>418</v>
      </c>
      <c r="C12" s="202" t="s">
        <v>6</v>
      </c>
      <c r="D12" s="203">
        <v>3</v>
      </c>
      <c r="E12" s="297"/>
      <c r="F12" s="204">
        <v>0.1</v>
      </c>
      <c r="G12" s="205">
        <f t="shared" si="0"/>
        <v>0</v>
      </c>
      <c r="H12" s="206">
        <v>5</v>
      </c>
      <c r="I12" s="207">
        <f t="shared" si="1"/>
        <v>0</v>
      </c>
      <c r="J12" s="207">
        <f t="shared" si="2"/>
        <v>0</v>
      </c>
      <c r="K12" s="302">
        <f t="shared" si="3"/>
        <v>0</v>
      </c>
    </row>
    <row r="13" spans="1:11" ht="25.5">
      <c r="A13" s="296">
        <v>5</v>
      </c>
      <c r="B13" s="358" t="s">
        <v>419</v>
      </c>
      <c r="C13" s="202" t="s">
        <v>6</v>
      </c>
      <c r="D13" s="203">
        <v>11</v>
      </c>
      <c r="E13" s="297"/>
      <c r="F13" s="204">
        <v>0.1</v>
      </c>
      <c r="G13" s="205">
        <f t="shared" si="0"/>
        <v>0</v>
      </c>
      <c r="H13" s="206">
        <v>5</v>
      </c>
      <c r="I13" s="207">
        <f t="shared" si="1"/>
        <v>0</v>
      </c>
      <c r="J13" s="207">
        <f t="shared" si="2"/>
        <v>0</v>
      </c>
      <c r="K13" s="302">
        <f t="shared" si="3"/>
        <v>0</v>
      </c>
    </row>
    <row r="14" spans="1:11" ht="114.75">
      <c r="A14" s="296">
        <v>6</v>
      </c>
      <c r="B14" s="358" t="s">
        <v>420</v>
      </c>
      <c r="C14" s="202" t="s">
        <v>6</v>
      </c>
      <c r="D14" s="203">
        <v>1</v>
      </c>
      <c r="E14" s="297"/>
      <c r="F14" s="204">
        <v>0.1</v>
      </c>
      <c r="G14" s="205">
        <f t="shared" si="0"/>
        <v>0</v>
      </c>
      <c r="H14" s="206">
        <v>5</v>
      </c>
      <c r="I14" s="207">
        <f t="shared" si="1"/>
        <v>0</v>
      </c>
      <c r="J14" s="207">
        <f t="shared" si="2"/>
        <v>0</v>
      </c>
      <c r="K14" s="302">
        <f t="shared" si="3"/>
        <v>0</v>
      </c>
    </row>
    <row r="15" spans="1:11" ht="38.25">
      <c r="A15" s="296">
        <v>7</v>
      </c>
      <c r="B15" s="358" t="s">
        <v>421</v>
      </c>
      <c r="C15" s="202" t="s">
        <v>6</v>
      </c>
      <c r="D15" s="203">
        <v>3</v>
      </c>
      <c r="E15" s="297"/>
      <c r="F15" s="204">
        <v>0.1</v>
      </c>
      <c r="G15" s="205">
        <f t="shared" si="0"/>
        <v>0</v>
      </c>
      <c r="H15" s="206">
        <v>5</v>
      </c>
      <c r="I15" s="207">
        <f t="shared" si="1"/>
        <v>0</v>
      </c>
      <c r="J15" s="207">
        <f t="shared" si="2"/>
        <v>0</v>
      </c>
      <c r="K15" s="302">
        <f t="shared" si="3"/>
        <v>0</v>
      </c>
    </row>
    <row r="16" spans="1:11" ht="38.25">
      <c r="A16" s="296">
        <v>8</v>
      </c>
      <c r="B16" s="358" t="s">
        <v>422</v>
      </c>
      <c r="C16" s="202" t="s">
        <v>6</v>
      </c>
      <c r="D16" s="203">
        <v>10</v>
      </c>
      <c r="E16" s="297"/>
      <c r="F16" s="204">
        <v>0.1</v>
      </c>
      <c r="G16" s="205">
        <f t="shared" si="0"/>
        <v>0</v>
      </c>
      <c r="H16" s="206">
        <v>5</v>
      </c>
      <c r="I16" s="207">
        <f t="shared" si="1"/>
        <v>0</v>
      </c>
      <c r="J16" s="207">
        <f t="shared" si="2"/>
        <v>0</v>
      </c>
      <c r="K16" s="302">
        <f t="shared" si="3"/>
        <v>0</v>
      </c>
    </row>
    <row r="17" spans="1:11" ht="25.5">
      <c r="A17" s="296">
        <v>9</v>
      </c>
      <c r="B17" s="358" t="s">
        <v>423</v>
      </c>
      <c r="C17" s="202" t="s">
        <v>6</v>
      </c>
      <c r="D17" s="203">
        <v>14</v>
      </c>
      <c r="E17" s="297"/>
      <c r="F17" s="204">
        <v>0.1</v>
      </c>
      <c r="G17" s="205">
        <f t="shared" si="0"/>
        <v>0</v>
      </c>
      <c r="H17" s="206">
        <v>5</v>
      </c>
      <c r="I17" s="207">
        <f t="shared" si="1"/>
        <v>0</v>
      </c>
      <c r="J17" s="207">
        <f t="shared" si="2"/>
        <v>0</v>
      </c>
      <c r="K17" s="302">
        <f t="shared" si="3"/>
        <v>0</v>
      </c>
    </row>
    <row r="18" spans="1:11" ht="25.5">
      <c r="A18" s="296">
        <v>10</v>
      </c>
      <c r="B18" s="358" t="s">
        <v>424</v>
      </c>
      <c r="C18" s="202" t="s">
        <v>6</v>
      </c>
      <c r="D18" s="203">
        <v>5</v>
      </c>
      <c r="E18" s="297"/>
      <c r="F18" s="204">
        <v>0.1</v>
      </c>
      <c r="G18" s="205">
        <f t="shared" si="0"/>
        <v>0</v>
      </c>
      <c r="H18" s="206">
        <v>5</v>
      </c>
      <c r="I18" s="207">
        <f t="shared" si="1"/>
        <v>0</v>
      </c>
      <c r="J18" s="207">
        <f t="shared" si="2"/>
        <v>0</v>
      </c>
      <c r="K18" s="302">
        <f t="shared" si="3"/>
        <v>0</v>
      </c>
    </row>
    <row r="19" spans="1:11" ht="25.5">
      <c r="A19" s="296">
        <v>11</v>
      </c>
      <c r="B19" s="358" t="s">
        <v>425</v>
      </c>
      <c r="C19" s="202" t="s">
        <v>6</v>
      </c>
      <c r="D19" s="203">
        <v>8</v>
      </c>
      <c r="E19" s="297"/>
      <c r="F19" s="204">
        <v>0.1</v>
      </c>
      <c r="G19" s="205">
        <f t="shared" si="0"/>
        <v>0</v>
      </c>
      <c r="H19" s="206">
        <v>5</v>
      </c>
      <c r="I19" s="207">
        <f t="shared" si="1"/>
        <v>0</v>
      </c>
      <c r="J19" s="207">
        <f t="shared" si="2"/>
        <v>0</v>
      </c>
      <c r="K19" s="302">
        <f t="shared" si="3"/>
        <v>0</v>
      </c>
    </row>
    <row r="20" spans="1:11" ht="38.25">
      <c r="A20" s="296">
        <v>12</v>
      </c>
      <c r="B20" s="358" t="s">
        <v>426</v>
      </c>
      <c r="C20" s="202" t="s">
        <v>6</v>
      </c>
      <c r="D20" s="203">
        <v>3</v>
      </c>
      <c r="E20" s="297"/>
      <c r="F20" s="204">
        <v>0.1</v>
      </c>
      <c r="G20" s="205">
        <f t="shared" si="0"/>
        <v>0</v>
      </c>
      <c r="H20" s="206">
        <v>5</v>
      </c>
      <c r="I20" s="207">
        <f t="shared" si="1"/>
        <v>0</v>
      </c>
      <c r="J20" s="207">
        <f t="shared" si="2"/>
        <v>0</v>
      </c>
      <c r="K20" s="302">
        <f t="shared" si="3"/>
        <v>0</v>
      </c>
    </row>
    <row r="21" spans="1:11" ht="25.5">
      <c r="A21" s="296">
        <v>13</v>
      </c>
      <c r="B21" s="358" t="s">
        <v>427</v>
      </c>
      <c r="C21" s="202" t="s">
        <v>6</v>
      </c>
      <c r="D21" s="203">
        <v>1</v>
      </c>
      <c r="E21" s="297"/>
      <c r="F21" s="204">
        <v>0.1</v>
      </c>
      <c r="G21" s="205">
        <f t="shared" si="0"/>
        <v>0</v>
      </c>
      <c r="H21" s="206">
        <v>5</v>
      </c>
      <c r="I21" s="207">
        <f t="shared" si="1"/>
        <v>0</v>
      </c>
      <c r="J21" s="207">
        <f t="shared" si="2"/>
        <v>0</v>
      </c>
      <c r="K21" s="302">
        <f t="shared" si="3"/>
        <v>0</v>
      </c>
    </row>
    <row r="22" spans="1:11" ht="25.5">
      <c r="A22" s="296">
        <v>14</v>
      </c>
      <c r="B22" s="358" t="s">
        <v>428</v>
      </c>
      <c r="C22" s="202" t="s">
        <v>6</v>
      </c>
      <c r="D22" s="203">
        <v>1</v>
      </c>
      <c r="E22" s="297"/>
      <c r="F22" s="204">
        <v>0.1</v>
      </c>
      <c r="G22" s="205">
        <f t="shared" si="0"/>
        <v>0</v>
      </c>
      <c r="H22" s="206">
        <v>5</v>
      </c>
      <c r="I22" s="207">
        <f t="shared" si="1"/>
        <v>0</v>
      </c>
      <c r="J22" s="207">
        <f t="shared" si="2"/>
        <v>0</v>
      </c>
      <c r="K22" s="302">
        <f t="shared" si="3"/>
        <v>0</v>
      </c>
    </row>
    <row r="23" spans="1:11" ht="89.25">
      <c r="A23" s="296">
        <v>15</v>
      </c>
      <c r="B23" s="358" t="s">
        <v>429</v>
      </c>
      <c r="C23" s="202" t="s">
        <v>6</v>
      </c>
      <c r="D23" s="203">
        <v>1</v>
      </c>
      <c r="E23" s="297"/>
      <c r="F23" s="204">
        <v>0.1</v>
      </c>
      <c r="G23" s="205">
        <f t="shared" si="0"/>
        <v>0</v>
      </c>
      <c r="H23" s="206">
        <v>5</v>
      </c>
      <c r="I23" s="207">
        <f t="shared" si="1"/>
        <v>0</v>
      </c>
      <c r="J23" s="207">
        <f t="shared" si="2"/>
        <v>0</v>
      </c>
      <c r="K23" s="302">
        <f t="shared" si="3"/>
        <v>0</v>
      </c>
    </row>
    <row r="24" spans="1:11" ht="25.5">
      <c r="A24" s="296">
        <v>16</v>
      </c>
      <c r="B24" s="358" t="s">
        <v>430</v>
      </c>
      <c r="C24" s="202" t="s">
        <v>6</v>
      </c>
      <c r="D24" s="203">
        <v>6</v>
      </c>
      <c r="E24" s="297"/>
      <c r="F24" s="204">
        <v>0.1</v>
      </c>
      <c r="G24" s="205">
        <f t="shared" si="0"/>
        <v>0</v>
      </c>
      <c r="H24" s="206">
        <v>5</v>
      </c>
      <c r="I24" s="207">
        <f t="shared" si="1"/>
        <v>0</v>
      </c>
      <c r="J24" s="207">
        <f t="shared" si="2"/>
        <v>0</v>
      </c>
      <c r="K24" s="302">
        <f t="shared" si="3"/>
        <v>0</v>
      </c>
    </row>
    <row r="25" spans="1:11" ht="25.5">
      <c r="A25" s="296">
        <v>17</v>
      </c>
      <c r="B25" s="358" t="s">
        <v>431</v>
      </c>
      <c r="C25" s="202" t="s">
        <v>6</v>
      </c>
      <c r="D25" s="203">
        <v>5</v>
      </c>
      <c r="E25" s="297"/>
      <c r="F25" s="204">
        <v>0.1</v>
      </c>
      <c r="G25" s="205">
        <f t="shared" si="0"/>
        <v>0</v>
      </c>
      <c r="H25" s="206">
        <v>5</v>
      </c>
      <c r="I25" s="207">
        <f t="shared" si="1"/>
        <v>0</v>
      </c>
      <c r="J25" s="207">
        <f t="shared" si="2"/>
        <v>0</v>
      </c>
      <c r="K25" s="302">
        <f t="shared" si="3"/>
        <v>0</v>
      </c>
    </row>
    <row r="26" spans="1:11" ht="25.5">
      <c r="A26" s="296">
        <v>18</v>
      </c>
      <c r="B26" s="358" t="s">
        <v>432</v>
      </c>
      <c r="C26" s="202" t="s">
        <v>6</v>
      </c>
      <c r="D26" s="203">
        <v>14</v>
      </c>
      <c r="E26" s="297"/>
      <c r="F26" s="204">
        <v>0.1</v>
      </c>
      <c r="G26" s="205">
        <f t="shared" si="0"/>
        <v>0</v>
      </c>
      <c r="H26" s="206">
        <v>5</v>
      </c>
      <c r="I26" s="207">
        <f t="shared" si="1"/>
        <v>0</v>
      </c>
      <c r="J26" s="207">
        <f t="shared" si="2"/>
        <v>0</v>
      </c>
      <c r="K26" s="302">
        <f t="shared" si="3"/>
        <v>0</v>
      </c>
    </row>
    <row r="27" spans="1:11" ht="25.5">
      <c r="A27" s="296">
        <v>19</v>
      </c>
      <c r="B27" s="358" t="s">
        <v>433</v>
      </c>
      <c r="C27" s="202" t="s">
        <v>6</v>
      </c>
      <c r="D27" s="203">
        <v>1</v>
      </c>
      <c r="E27" s="297"/>
      <c r="F27" s="204">
        <v>0.1</v>
      </c>
      <c r="G27" s="205">
        <f t="shared" si="0"/>
        <v>0</v>
      </c>
      <c r="H27" s="206">
        <v>5</v>
      </c>
      <c r="I27" s="207">
        <f t="shared" si="1"/>
        <v>0</v>
      </c>
      <c r="J27" s="207">
        <f t="shared" si="2"/>
        <v>0</v>
      </c>
      <c r="K27" s="302">
        <f t="shared" si="3"/>
        <v>0</v>
      </c>
    </row>
    <row r="28" spans="1:11" ht="25.5">
      <c r="A28" s="296">
        <v>20</v>
      </c>
      <c r="B28" s="358" t="s">
        <v>434</v>
      </c>
      <c r="C28" s="202" t="s">
        <v>6</v>
      </c>
      <c r="D28" s="203">
        <v>1</v>
      </c>
      <c r="E28" s="297"/>
      <c r="F28" s="204">
        <v>0.1</v>
      </c>
      <c r="G28" s="205">
        <f t="shared" si="0"/>
        <v>0</v>
      </c>
      <c r="H28" s="206">
        <v>5</v>
      </c>
      <c r="I28" s="207">
        <f t="shared" si="1"/>
        <v>0</v>
      </c>
      <c r="J28" s="207">
        <f t="shared" si="2"/>
        <v>0</v>
      </c>
      <c r="K28" s="302">
        <f t="shared" si="3"/>
        <v>0</v>
      </c>
    </row>
    <row r="29" spans="1:11" ht="127.5">
      <c r="A29" s="296">
        <v>21</v>
      </c>
      <c r="B29" s="358" t="s">
        <v>435</v>
      </c>
      <c r="C29" s="202" t="s">
        <v>6</v>
      </c>
      <c r="D29" s="203">
        <v>3</v>
      </c>
      <c r="E29" s="297"/>
      <c r="F29" s="204">
        <v>0.1</v>
      </c>
      <c r="G29" s="205">
        <f t="shared" si="0"/>
        <v>0</v>
      </c>
      <c r="H29" s="206">
        <v>5</v>
      </c>
      <c r="I29" s="207">
        <f t="shared" si="1"/>
        <v>0</v>
      </c>
      <c r="J29" s="207">
        <f t="shared" si="2"/>
        <v>0</v>
      </c>
      <c r="K29" s="302">
        <f t="shared" si="3"/>
        <v>0</v>
      </c>
    </row>
    <row r="30" spans="1:11" ht="51">
      <c r="A30" s="296">
        <v>22</v>
      </c>
      <c r="B30" s="358" t="s">
        <v>436</v>
      </c>
      <c r="C30" s="202" t="s">
        <v>6</v>
      </c>
      <c r="D30" s="203">
        <v>10</v>
      </c>
      <c r="E30" s="297"/>
      <c r="F30" s="204">
        <v>0.1</v>
      </c>
      <c r="G30" s="205">
        <f t="shared" si="0"/>
        <v>0</v>
      </c>
      <c r="H30" s="206">
        <v>5</v>
      </c>
      <c r="I30" s="207">
        <f t="shared" si="1"/>
        <v>0</v>
      </c>
      <c r="J30" s="207">
        <f t="shared" si="2"/>
        <v>0</v>
      </c>
      <c r="K30" s="302">
        <f t="shared" si="3"/>
        <v>0</v>
      </c>
    </row>
    <row r="31" spans="1:11" ht="38.25">
      <c r="A31" s="296">
        <v>23</v>
      </c>
      <c r="B31" s="358" t="s">
        <v>437</v>
      </c>
      <c r="C31" s="202" t="s">
        <v>6</v>
      </c>
      <c r="D31" s="203">
        <v>10</v>
      </c>
      <c r="E31" s="297"/>
      <c r="F31" s="204">
        <v>0.1</v>
      </c>
      <c r="G31" s="205">
        <f t="shared" si="0"/>
        <v>0</v>
      </c>
      <c r="H31" s="206">
        <v>5</v>
      </c>
      <c r="I31" s="207">
        <f t="shared" si="1"/>
        <v>0</v>
      </c>
      <c r="J31" s="207">
        <f t="shared" si="2"/>
        <v>0</v>
      </c>
      <c r="K31" s="302">
        <f t="shared" si="3"/>
        <v>0</v>
      </c>
    </row>
    <row r="32" spans="1:11" ht="25.5">
      <c r="A32" s="296">
        <v>24</v>
      </c>
      <c r="B32" s="358" t="s">
        <v>438</v>
      </c>
      <c r="C32" s="202" t="s">
        <v>6</v>
      </c>
      <c r="D32" s="203">
        <v>10</v>
      </c>
      <c r="E32" s="297"/>
      <c r="F32" s="204">
        <v>0.1</v>
      </c>
      <c r="G32" s="205">
        <f t="shared" si="0"/>
        <v>0</v>
      </c>
      <c r="H32" s="206">
        <v>5</v>
      </c>
      <c r="I32" s="207">
        <f t="shared" si="1"/>
        <v>0</v>
      </c>
      <c r="J32" s="207">
        <f t="shared" si="2"/>
        <v>0</v>
      </c>
      <c r="K32" s="302">
        <f t="shared" si="3"/>
        <v>0</v>
      </c>
    </row>
    <row r="33" spans="1:11" ht="76.5">
      <c r="A33" s="296">
        <v>25</v>
      </c>
      <c r="B33" s="358" t="s">
        <v>439</v>
      </c>
      <c r="C33" s="202" t="s">
        <v>6</v>
      </c>
      <c r="D33" s="203">
        <v>1</v>
      </c>
      <c r="E33" s="297"/>
      <c r="F33" s="204">
        <v>0.1</v>
      </c>
      <c r="G33" s="205">
        <f t="shared" si="0"/>
        <v>0</v>
      </c>
      <c r="H33" s="206">
        <v>5</v>
      </c>
      <c r="I33" s="207">
        <f t="shared" si="1"/>
        <v>0</v>
      </c>
      <c r="J33" s="207">
        <f t="shared" si="2"/>
        <v>0</v>
      </c>
      <c r="K33" s="302">
        <f t="shared" si="3"/>
        <v>0</v>
      </c>
    </row>
    <row r="34" spans="1:11" ht="25.5">
      <c r="A34" s="296">
        <v>26</v>
      </c>
      <c r="B34" s="358" t="s">
        <v>440</v>
      </c>
      <c r="C34" s="202" t="s">
        <v>6</v>
      </c>
      <c r="D34" s="203">
        <v>10</v>
      </c>
      <c r="E34" s="297"/>
      <c r="F34" s="204">
        <v>0.1</v>
      </c>
      <c r="G34" s="205">
        <f t="shared" si="0"/>
        <v>0</v>
      </c>
      <c r="H34" s="206">
        <v>5</v>
      </c>
      <c r="I34" s="207">
        <f t="shared" si="1"/>
        <v>0</v>
      </c>
      <c r="J34" s="207">
        <f t="shared" si="2"/>
        <v>0</v>
      </c>
      <c r="K34" s="302">
        <f t="shared" si="3"/>
        <v>0</v>
      </c>
    </row>
    <row r="35" spans="1:11" ht="25.5">
      <c r="A35" s="296">
        <v>27</v>
      </c>
      <c r="B35" s="358" t="s">
        <v>441</v>
      </c>
      <c r="C35" s="202" t="s">
        <v>6</v>
      </c>
      <c r="D35" s="203">
        <v>1</v>
      </c>
      <c r="E35" s="297"/>
      <c r="F35" s="204">
        <v>0.1</v>
      </c>
      <c r="G35" s="205">
        <f t="shared" si="0"/>
        <v>0</v>
      </c>
      <c r="H35" s="206">
        <v>5</v>
      </c>
      <c r="I35" s="207">
        <f t="shared" si="1"/>
        <v>0</v>
      </c>
      <c r="J35" s="207">
        <f t="shared" si="2"/>
        <v>0</v>
      </c>
      <c r="K35" s="302">
        <f t="shared" si="3"/>
        <v>0</v>
      </c>
    </row>
    <row r="36" spans="1:11" ht="25.5">
      <c r="A36" s="296">
        <v>28</v>
      </c>
      <c r="B36" s="358" t="s">
        <v>442</v>
      </c>
      <c r="C36" s="202" t="s">
        <v>6</v>
      </c>
      <c r="D36" s="203">
        <v>1</v>
      </c>
      <c r="E36" s="297"/>
      <c r="F36" s="204">
        <v>0.1</v>
      </c>
      <c r="G36" s="205">
        <f t="shared" si="0"/>
        <v>0</v>
      </c>
      <c r="H36" s="206">
        <v>5</v>
      </c>
      <c r="I36" s="207">
        <f t="shared" si="1"/>
        <v>0</v>
      </c>
      <c r="J36" s="207">
        <f t="shared" si="2"/>
        <v>0</v>
      </c>
      <c r="K36" s="302">
        <f t="shared" si="3"/>
        <v>0</v>
      </c>
    </row>
    <row r="37" spans="1:11" ht="102">
      <c r="A37" s="296">
        <v>29</v>
      </c>
      <c r="B37" s="358" t="s">
        <v>443</v>
      </c>
      <c r="C37" s="202" t="s">
        <v>6</v>
      </c>
      <c r="D37" s="203">
        <v>4</v>
      </c>
      <c r="E37" s="297"/>
      <c r="F37" s="204">
        <v>0.1</v>
      </c>
      <c r="G37" s="205">
        <f t="shared" si="0"/>
        <v>0</v>
      </c>
      <c r="H37" s="206">
        <v>5</v>
      </c>
      <c r="I37" s="207">
        <f t="shared" si="1"/>
        <v>0</v>
      </c>
      <c r="J37" s="207">
        <f t="shared" si="2"/>
        <v>0</v>
      </c>
      <c r="K37" s="302">
        <f t="shared" si="3"/>
        <v>0</v>
      </c>
    </row>
    <row r="38" spans="1:11" ht="242.25">
      <c r="A38" s="296">
        <v>30</v>
      </c>
      <c r="B38" s="358" t="s">
        <v>444</v>
      </c>
      <c r="C38" s="202" t="s">
        <v>6</v>
      </c>
      <c r="D38" s="203">
        <v>2</v>
      </c>
      <c r="E38" s="297"/>
      <c r="F38" s="204">
        <v>0.1</v>
      </c>
      <c r="G38" s="205">
        <f t="shared" si="0"/>
        <v>0</v>
      </c>
      <c r="H38" s="206">
        <v>5</v>
      </c>
      <c r="I38" s="207">
        <f t="shared" si="1"/>
        <v>0</v>
      </c>
      <c r="J38" s="207">
        <f t="shared" si="2"/>
        <v>0</v>
      </c>
      <c r="K38" s="302">
        <f t="shared" si="3"/>
        <v>0</v>
      </c>
    </row>
    <row r="39" spans="1:11" ht="25.5">
      <c r="A39" s="296">
        <v>31</v>
      </c>
      <c r="B39" s="358" t="s">
        <v>445</v>
      </c>
      <c r="C39" s="202" t="s">
        <v>6</v>
      </c>
      <c r="D39" s="203">
        <v>4</v>
      </c>
      <c r="E39" s="297"/>
      <c r="F39" s="204">
        <v>0.1</v>
      </c>
      <c r="G39" s="205">
        <f t="shared" si="0"/>
        <v>0</v>
      </c>
      <c r="H39" s="206">
        <v>5</v>
      </c>
      <c r="I39" s="207">
        <f t="shared" si="1"/>
        <v>0</v>
      </c>
      <c r="J39" s="207">
        <f t="shared" si="2"/>
        <v>0</v>
      </c>
      <c r="K39" s="302">
        <f t="shared" si="3"/>
        <v>0</v>
      </c>
    </row>
    <row r="40" spans="1:11" ht="25.5">
      <c r="A40" s="296">
        <v>32</v>
      </c>
      <c r="B40" s="358" t="s">
        <v>446</v>
      </c>
      <c r="C40" s="202" t="s">
        <v>6</v>
      </c>
      <c r="D40" s="203">
        <v>4</v>
      </c>
      <c r="E40" s="297"/>
      <c r="F40" s="204">
        <v>0.1</v>
      </c>
      <c r="G40" s="205">
        <f t="shared" si="0"/>
        <v>0</v>
      </c>
      <c r="H40" s="206">
        <v>5</v>
      </c>
      <c r="I40" s="207">
        <f t="shared" si="1"/>
        <v>0</v>
      </c>
      <c r="J40" s="207">
        <f t="shared" si="2"/>
        <v>0</v>
      </c>
      <c r="K40" s="302">
        <f t="shared" si="3"/>
        <v>0</v>
      </c>
    </row>
    <row r="41" spans="1:11" ht="127.5">
      <c r="A41" s="296">
        <v>33</v>
      </c>
      <c r="B41" s="358" t="s">
        <v>447</v>
      </c>
      <c r="C41" s="202" t="s">
        <v>6</v>
      </c>
      <c r="D41" s="203">
        <v>4</v>
      </c>
      <c r="E41" s="297"/>
      <c r="F41" s="204">
        <v>0.1</v>
      </c>
      <c r="G41" s="205">
        <f t="shared" si="0"/>
        <v>0</v>
      </c>
      <c r="H41" s="206">
        <v>5</v>
      </c>
      <c r="I41" s="207">
        <f t="shared" si="1"/>
        <v>0</v>
      </c>
      <c r="J41" s="207">
        <f t="shared" si="2"/>
        <v>0</v>
      </c>
      <c r="K41" s="302">
        <f t="shared" ref="K41:K72" si="4">J41*D41</f>
        <v>0</v>
      </c>
    </row>
    <row r="42" spans="1:11" ht="191.25">
      <c r="A42" s="296">
        <v>34</v>
      </c>
      <c r="B42" s="358" t="s">
        <v>448</v>
      </c>
      <c r="C42" s="202" t="s">
        <v>6</v>
      </c>
      <c r="D42" s="203">
        <v>2</v>
      </c>
      <c r="E42" s="297"/>
      <c r="F42" s="204">
        <v>0.1</v>
      </c>
      <c r="G42" s="205">
        <f t="shared" si="0"/>
        <v>0</v>
      </c>
      <c r="H42" s="206">
        <v>5</v>
      </c>
      <c r="I42" s="207">
        <f t="shared" si="1"/>
        <v>0</v>
      </c>
      <c r="J42" s="207">
        <f t="shared" si="2"/>
        <v>0</v>
      </c>
      <c r="K42" s="302">
        <f t="shared" si="4"/>
        <v>0</v>
      </c>
    </row>
    <row r="43" spans="1:11" ht="51">
      <c r="A43" s="296">
        <v>35</v>
      </c>
      <c r="B43" s="358" t="s">
        <v>449</v>
      </c>
      <c r="C43" s="202" t="s">
        <v>6</v>
      </c>
      <c r="D43" s="203">
        <v>3</v>
      </c>
      <c r="E43" s="297"/>
      <c r="F43" s="204">
        <v>0.1</v>
      </c>
      <c r="G43" s="205">
        <f t="shared" si="0"/>
        <v>0</v>
      </c>
      <c r="H43" s="206">
        <v>5</v>
      </c>
      <c r="I43" s="207">
        <f t="shared" si="1"/>
        <v>0</v>
      </c>
      <c r="J43" s="207">
        <f t="shared" si="2"/>
        <v>0</v>
      </c>
      <c r="K43" s="302">
        <f t="shared" si="4"/>
        <v>0</v>
      </c>
    </row>
    <row r="44" spans="1:11" ht="51">
      <c r="A44" s="296">
        <v>36</v>
      </c>
      <c r="B44" s="358" t="s">
        <v>450</v>
      </c>
      <c r="C44" s="202" t="s">
        <v>6</v>
      </c>
      <c r="D44" s="203">
        <v>3</v>
      </c>
      <c r="E44" s="297"/>
      <c r="F44" s="204">
        <v>0.1</v>
      </c>
      <c r="G44" s="205">
        <f t="shared" si="0"/>
        <v>0</v>
      </c>
      <c r="H44" s="206">
        <v>5</v>
      </c>
      <c r="I44" s="207">
        <f t="shared" si="1"/>
        <v>0</v>
      </c>
      <c r="J44" s="207">
        <f t="shared" si="2"/>
        <v>0</v>
      </c>
      <c r="K44" s="302">
        <f t="shared" si="4"/>
        <v>0</v>
      </c>
    </row>
    <row r="45" spans="1:11" ht="306">
      <c r="A45" s="296">
        <v>37</v>
      </c>
      <c r="B45" s="358" t="s">
        <v>451</v>
      </c>
      <c r="C45" s="202" t="s">
        <v>6</v>
      </c>
      <c r="D45" s="203">
        <v>3</v>
      </c>
      <c r="E45" s="297"/>
      <c r="F45" s="204">
        <v>0.1</v>
      </c>
      <c r="G45" s="205">
        <f t="shared" si="0"/>
        <v>0</v>
      </c>
      <c r="H45" s="206">
        <v>5</v>
      </c>
      <c r="I45" s="207">
        <f t="shared" si="1"/>
        <v>0</v>
      </c>
      <c r="J45" s="207">
        <f t="shared" si="2"/>
        <v>0</v>
      </c>
      <c r="K45" s="302">
        <f t="shared" si="4"/>
        <v>0</v>
      </c>
    </row>
    <row r="46" spans="1:11" ht="127.5">
      <c r="A46" s="296">
        <v>38</v>
      </c>
      <c r="B46" s="358" t="s">
        <v>452</v>
      </c>
      <c r="C46" s="202" t="s">
        <v>6</v>
      </c>
      <c r="D46" s="203">
        <v>3</v>
      </c>
      <c r="E46" s="297"/>
      <c r="F46" s="204">
        <v>0.1</v>
      </c>
      <c r="G46" s="205">
        <f t="shared" si="0"/>
        <v>0</v>
      </c>
      <c r="H46" s="206">
        <v>5</v>
      </c>
      <c r="I46" s="207">
        <f t="shared" si="1"/>
        <v>0</v>
      </c>
      <c r="J46" s="207">
        <f t="shared" si="2"/>
        <v>0</v>
      </c>
      <c r="K46" s="302">
        <f t="shared" si="4"/>
        <v>0</v>
      </c>
    </row>
    <row r="47" spans="1:11" ht="165.75">
      <c r="A47" s="296">
        <v>39</v>
      </c>
      <c r="B47" s="358" t="s">
        <v>453</v>
      </c>
      <c r="C47" s="202" t="s">
        <v>6</v>
      </c>
      <c r="D47" s="203">
        <v>2</v>
      </c>
      <c r="E47" s="297"/>
      <c r="F47" s="204">
        <v>0.1</v>
      </c>
      <c r="G47" s="205">
        <f t="shared" si="0"/>
        <v>0</v>
      </c>
      <c r="H47" s="206">
        <v>5</v>
      </c>
      <c r="I47" s="207">
        <f t="shared" si="1"/>
        <v>0</v>
      </c>
      <c r="J47" s="207">
        <f t="shared" si="2"/>
        <v>0</v>
      </c>
      <c r="K47" s="302">
        <f t="shared" si="4"/>
        <v>0</v>
      </c>
    </row>
    <row r="48" spans="1:11" ht="178.5">
      <c r="A48" s="296">
        <v>40</v>
      </c>
      <c r="B48" s="358" t="s">
        <v>454</v>
      </c>
      <c r="C48" s="202" t="s">
        <v>6</v>
      </c>
      <c r="D48" s="203">
        <v>2</v>
      </c>
      <c r="E48" s="297"/>
      <c r="F48" s="204">
        <v>0.1</v>
      </c>
      <c r="G48" s="205">
        <f t="shared" si="0"/>
        <v>0</v>
      </c>
      <c r="H48" s="206">
        <v>5</v>
      </c>
      <c r="I48" s="207">
        <f t="shared" si="1"/>
        <v>0</v>
      </c>
      <c r="J48" s="207">
        <f t="shared" si="2"/>
        <v>0</v>
      </c>
      <c r="K48" s="302">
        <f t="shared" si="4"/>
        <v>0</v>
      </c>
    </row>
    <row r="49" spans="1:11" ht="89.25">
      <c r="A49" s="296">
        <v>41</v>
      </c>
      <c r="B49" s="358" t="s">
        <v>455</v>
      </c>
      <c r="C49" s="202" t="s">
        <v>6</v>
      </c>
      <c r="D49" s="203">
        <v>1</v>
      </c>
      <c r="E49" s="297"/>
      <c r="F49" s="204">
        <v>0.1</v>
      </c>
      <c r="G49" s="205">
        <f t="shared" si="0"/>
        <v>0</v>
      </c>
      <c r="H49" s="206">
        <v>5</v>
      </c>
      <c r="I49" s="207">
        <f t="shared" si="1"/>
        <v>0</v>
      </c>
      <c r="J49" s="207">
        <f t="shared" si="2"/>
        <v>0</v>
      </c>
      <c r="K49" s="302">
        <f t="shared" si="4"/>
        <v>0</v>
      </c>
    </row>
    <row r="50" spans="1:11" ht="306">
      <c r="A50" s="296">
        <v>42</v>
      </c>
      <c r="B50" s="358" t="s">
        <v>456</v>
      </c>
      <c r="C50" s="202" t="s">
        <v>6</v>
      </c>
      <c r="D50" s="203">
        <v>5</v>
      </c>
      <c r="E50" s="297"/>
      <c r="F50" s="204">
        <v>0.1</v>
      </c>
      <c r="G50" s="205">
        <f t="shared" si="0"/>
        <v>0</v>
      </c>
      <c r="H50" s="206">
        <v>5</v>
      </c>
      <c r="I50" s="207">
        <f t="shared" si="1"/>
        <v>0</v>
      </c>
      <c r="J50" s="207">
        <f t="shared" si="2"/>
        <v>0</v>
      </c>
      <c r="K50" s="302">
        <f t="shared" si="4"/>
        <v>0</v>
      </c>
    </row>
    <row r="51" spans="1:11" ht="102">
      <c r="A51" s="296">
        <v>43</v>
      </c>
      <c r="B51" s="358" t="s">
        <v>457</v>
      </c>
      <c r="C51" s="202" t="s">
        <v>6</v>
      </c>
      <c r="D51" s="203">
        <v>5</v>
      </c>
      <c r="E51" s="297"/>
      <c r="F51" s="204">
        <v>0.1</v>
      </c>
      <c r="G51" s="205">
        <f t="shared" si="0"/>
        <v>0</v>
      </c>
      <c r="H51" s="206">
        <v>5</v>
      </c>
      <c r="I51" s="207">
        <f t="shared" si="1"/>
        <v>0</v>
      </c>
      <c r="J51" s="207">
        <f t="shared" si="2"/>
        <v>0</v>
      </c>
      <c r="K51" s="302">
        <f t="shared" si="4"/>
        <v>0</v>
      </c>
    </row>
    <row r="52" spans="1:11" ht="165.75">
      <c r="A52" s="296">
        <v>44</v>
      </c>
      <c r="B52" s="359" t="s">
        <v>458</v>
      </c>
      <c r="C52" s="208" t="s">
        <v>6</v>
      </c>
      <c r="D52" s="209">
        <v>3</v>
      </c>
      <c r="E52" s="297"/>
      <c r="F52" s="204">
        <v>0.1</v>
      </c>
      <c r="G52" s="205">
        <f t="shared" si="0"/>
        <v>0</v>
      </c>
      <c r="H52" s="206">
        <v>5</v>
      </c>
      <c r="I52" s="207">
        <f t="shared" si="1"/>
        <v>0</v>
      </c>
      <c r="J52" s="207">
        <f t="shared" si="2"/>
        <v>0</v>
      </c>
      <c r="K52" s="302">
        <f t="shared" si="4"/>
        <v>0</v>
      </c>
    </row>
    <row r="53" spans="1:11" ht="127.5">
      <c r="A53" s="296">
        <v>45</v>
      </c>
      <c r="B53" s="359" t="s">
        <v>459</v>
      </c>
      <c r="C53" s="208" t="s">
        <v>6</v>
      </c>
      <c r="D53" s="209">
        <v>1</v>
      </c>
      <c r="E53" s="297"/>
      <c r="F53" s="204">
        <v>0.1</v>
      </c>
      <c r="G53" s="205">
        <f t="shared" si="0"/>
        <v>0</v>
      </c>
      <c r="H53" s="206">
        <v>5</v>
      </c>
      <c r="I53" s="207">
        <f t="shared" si="1"/>
        <v>0</v>
      </c>
      <c r="J53" s="207">
        <f t="shared" si="2"/>
        <v>0</v>
      </c>
      <c r="K53" s="302">
        <f t="shared" si="4"/>
        <v>0</v>
      </c>
    </row>
    <row r="54" spans="1:11" ht="216.75">
      <c r="A54" s="296">
        <v>46</v>
      </c>
      <c r="B54" s="359" t="s">
        <v>460</v>
      </c>
      <c r="C54" s="208" t="s">
        <v>6</v>
      </c>
      <c r="D54" s="209">
        <v>1</v>
      </c>
      <c r="E54" s="297"/>
      <c r="F54" s="204">
        <v>0.1</v>
      </c>
      <c r="G54" s="205">
        <f t="shared" si="0"/>
        <v>0</v>
      </c>
      <c r="H54" s="206">
        <v>5</v>
      </c>
      <c r="I54" s="207">
        <f t="shared" si="1"/>
        <v>0</v>
      </c>
      <c r="J54" s="207">
        <f t="shared" si="2"/>
        <v>0</v>
      </c>
      <c r="K54" s="302">
        <f t="shared" si="4"/>
        <v>0</v>
      </c>
    </row>
    <row r="55" spans="1:11" ht="114.75">
      <c r="A55" s="296">
        <v>47</v>
      </c>
      <c r="B55" s="359" t="s">
        <v>461</v>
      </c>
      <c r="C55" s="208" t="s">
        <v>6</v>
      </c>
      <c r="D55" s="209">
        <v>4</v>
      </c>
      <c r="E55" s="297"/>
      <c r="F55" s="204">
        <v>0.1</v>
      </c>
      <c r="G55" s="205">
        <f t="shared" si="0"/>
        <v>0</v>
      </c>
      <c r="H55" s="206">
        <v>5</v>
      </c>
      <c r="I55" s="207">
        <f t="shared" si="1"/>
        <v>0</v>
      </c>
      <c r="J55" s="207">
        <f t="shared" si="2"/>
        <v>0</v>
      </c>
      <c r="K55" s="302">
        <f t="shared" si="4"/>
        <v>0</v>
      </c>
    </row>
    <row r="56" spans="1:11" ht="51">
      <c r="A56" s="296">
        <v>48</v>
      </c>
      <c r="B56" s="359" t="s">
        <v>462</v>
      </c>
      <c r="C56" s="208" t="s">
        <v>6</v>
      </c>
      <c r="D56" s="209">
        <v>2</v>
      </c>
      <c r="E56" s="297"/>
      <c r="F56" s="204">
        <v>0.1</v>
      </c>
      <c r="G56" s="205">
        <f t="shared" si="0"/>
        <v>0</v>
      </c>
      <c r="H56" s="206">
        <v>5</v>
      </c>
      <c r="I56" s="207">
        <f t="shared" si="1"/>
        <v>0</v>
      </c>
      <c r="J56" s="207">
        <f t="shared" si="2"/>
        <v>0</v>
      </c>
      <c r="K56" s="302">
        <f t="shared" si="4"/>
        <v>0</v>
      </c>
    </row>
    <row r="57" spans="1:11" ht="25.5">
      <c r="A57" s="296">
        <v>49</v>
      </c>
      <c r="B57" s="359" t="s">
        <v>236</v>
      </c>
      <c r="C57" s="208" t="s">
        <v>235</v>
      </c>
      <c r="D57" s="209">
        <v>8</v>
      </c>
      <c r="E57" s="297"/>
      <c r="F57" s="204">
        <v>0.1</v>
      </c>
      <c r="G57" s="205">
        <f t="shared" si="0"/>
        <v>0</v>
      </c>
      <c r="H57" s="206">
        <v>5</v>
      </c>
      <c r="I57" s="207">
        <f t="shared" si="1"/>
        <v>0</v>
      </c>
      <c r="J57" s="207">
        <f t="shared" si="2"/>
        <v>0</v>
      </c>
      <c r="K57" s="302">
        <f t="shared" si="4"/>
        <v>0</v>
      </c>
    </row>
    <row r="58" spans="1:11" ht="293.25">
      <c r="A58" s="296">
        <v>50</v>
      </c>
      <c r="B58" s="359" t="s">
        <v>463</v>
      </c>
      <c r="C58" s="208" t="s">
        <v>6</v>
      </c>
      <c r="D58" s="209">
        <v>1</v>
      </c>
      <c r="E58" s="297"/>
      <c r="F58" s="204">
        <v>0.1</v>
      </c>
      <c r="G58" s="205">
        <f t="shared" si="0"/>
        <v>0</v>
      </c>
      <c r="H58" s="206">
        <v>5</v>
      </c>
      <c r="I58" s="207">
        <f t="shared" si="1"/>
        <v>0</v>
      </c>
      <c r="J58" s="207">
        <f t="shared" si="2"/>
        <v>0</v>
      </c>
      <c r="K58" s="302">
        <f t="shared" si="4"/>
        <v>0</v>
      </c>
    </row>
    <row r="59" spans="1:11" ht="204">
      <c r="A59" s="296">
        <v>51</v>
      </c>
      <c r="B59" s="359" t="s">
        <v>464</v>
      </c>
      <c r="C59" s="208" t="s">
        <v>6</v>
      </c>
      <c r="D59" s="209">
        <v>1</v>
      </c>
      <c r="E59" s="297"/>
      <c r="F59" s="204">
        <v>0.1</v>
      </c>
      <c r="G59" s="205">
        <f t="shared" si="0"/>
        <v>0</v>
      </c>
      <c r="H59" s="206">
        <v>5</v>
      </c>
      <c r="I59" s="207">
        <f t="shared" si="1"/>
        <v>0</v>
      </c>
      <c r="J59" s="207">
        <f t="shared" si="2"/>
        <v>0</v>
      </c>
      <c r="K59" s="302">
        <f t="shared" si="4"/>
        <v>0</v>
      </c>
    </row>
    <row r="60" spans="1:11" ht="127.5">
      <c r="A60" s="296">
        <v>52</v>
      </c>
      <c r="B60" s="359" t="s">
        <v>465</v>
      </c>
      <c r="C60" s="208" t="s">
        <v>6</v>
      </c>
      <c r="D60" s="209">
        <v>1</v>
      </c>
      <c r="E60" s="297"/>
      <c r="F60" s="204">
        <v>0.1</v>
      </c>
      <c r="G60" s="205">
        <f t="shared" si="0"/>
        <v>0</v>
      </c>
      <c r="H60" s="206">
        <v>5</v>
      </c>
      <c r="I60" s="207">
        <f t="shared" si="1"/>
        <v>0</v>
      </c>
      <c r="J60" s="207">
        <f t="shared" si="2"/>
        <v>0</v>
      </c>
      <c r="K60" s="302">
        <f t="shared" si="4"/>
        <v>0</v>
      </c>
    </row>
    <row r="61" spans="1:11" ht="51">
      <c r="A61" s="296">
        <v>53</v>
      </c>
      <c r="B61" s="359" t="s">
        <v>466</v>
      </c>
      <c r="C61" s="208" t="s">
        <v>6</v>
      </c>
      <c r="D61" s="209">
        <v>1</v>
      </c>
      <c r="E61" s="297"/>
      <c r="F61" s="204">
        <v>0.1</v>
      </c>
      <c r="G61" s="205">
        <f t="shared" si="0"/>
        <v>0</v>
      </c>
      <c r="H61" s="206">
        <v>5</v>
      </c>
      <c r="I61" s="207">
        <f t="shared" si="1"/>
        <v>0</v>
      </c>
      <c r="J61" s="207">
        <f t="shared" si="2"/>
        <v>0</v>
      </c>
      <c r="K61" s="302">
        <f t="shared" si="4"/>
        <v>0</v>
      </c>
    </row>
    <row r="62" spans="1:11" ht="25.5">
      <c r="A62" s="296">
        <v>54</v>
      </c>
      <c r="B62" s="359" t="s">
        <v>467</v>
      </c>
      <c r="C62" s="208" t="s">
        <v>235</v>
      </c>
      <c r="D62" s="209">
        <v>2</v>
      </c>
      <c r="E62" s="297"/>
      <c r="F62" s="204">
        <v>0.1</v>
      </c>
      <c r="G62" s="205">
        <f t="shared" si="0"/>
        <v>0</v>
      </c>
      <c r="H62" s="206">
        <v>5</v>
      </c>
      <c r="I62" s="207">
        <f t="shared" si="1"/>
        <v>0</v>
      </c>
      <c r="J62" s="207">
        <f t="shared" si="2"/>
        <v>0</v>
      </c>
      <c r="K62" s="302">
        <f t="shared" si="4"/>
        <v>0</v>
      </c>
    </row>
    <row r="63" spans="1:11" ht="102">
      <c r="A63" s="296">
        <v>55</v>
      </c>
      <c r="B63" s="359" t="s">
        <v>468</v>
      </c>
      <c r="C63" s="208" t="s">
        <v>235</v>
      </c>
      <c r="D63" s="209">
        <v>4</v>
      </c>
      <c r="E63" s="297"/>
      <c r="F63" s="204">
        <v>0.1</v>
      </c>
      <c r="G63" s="205">
        <f t="shared" si="0"/>
        <v>0</v>
      </c>
      <c r="H63" s="206">
        <v>5</v>
      </c>
      <c r="I63" s="207">
        <f t="shared" si="1"/>
        <v>0</v>
      </c>
      <c r="J63" s="207">
        <f t="shared" si="2"/>
        <v>0</v>
      </c>
      <c r="K63" s="302">
        <f t="shared" si="4"/>
        <v>0</v>
      </c>
    </row>
    <row r="64" spans="1:11" ht="25.5">
      <c r="A64" s="296">
        <v>56</v>
      </c>
      <c r="B64" s="359" t="s">
        <v>469</v>
      </c>
      <c r="C64" s="208" t="s">
        <v>6</v>
      </c>
      <c r="D64" s="209">
        <v>3</v>
      </c>
      <c r="E64" s="297"/>
      <c r="F64" s="204">
        <v>0.1</v>
      </c>
      <c r="G64" s="205">
        <f t="shared" si="0"/>
        <v>0</v>
      </c>
      <c r="H64" s="206">
        <v>5</v>
      </c>
      <c r="I64" s="207">
        <f t="shared" si="1"/>
        <v>0</v>
      </c>
      <c r="J64" s="207">
        <f t="shared" si="2"/>
        <v>0</v>
      </c>
      <c r="K64" s="302">
        <f t="shared" si="4"/>
        <v>0</v>
      </c>
    </row>
    <row r="65" spans="1:11" ht="51">
      <c r="A65" s="296">
        <v>57</v>
      </c>
      <c r="B65" s="359" t="s">
        <v>470</v>
      </c>
      <c r="C65" s="208" t="s">
        <v>6</v>
      </c>
      <c r="D65" s="209">
        <v>5</v>
      </c>
      <c r="E65" s="297"/>
      <c r="F65" s="204">
        <v>0.1</v>
      </c>
      <c r="G65" s="205">
        <f t="shared" si="0"/>
        <v>0</v>
      </c>
      <c r="H65" s="206">
        <v>5</v>
      </c>
      <c r="I65" s="207">
        <f t="shared" si="1"/>
        <v>0</v>
      </c>
      <c r="J65" s="207">
        <f t="shared" si="2"/>
        <v>0</v>
      </c>
      <c r="K65" s="302">
        <f t="shared" si="4"/>
        <v>0</v>
      </c>
    </row>
    <row r="66" spans="1:11" ht="51">
      <c r="A66" s="296">
        <v>58</v>
      </c>
      <c r="B66" s="359" t="s">
        <v>471</v>
      </c>
      <c r="C66" s="208" t="s">
        <v>6</v>
      </c>
      <c r="D66" s="209">
        <v>3</v>
      </c>
      <c r="E66" s="297"/>
      <c r="F66" s="204">
        <v>0.1</v>
      </c>
      <c r="G66" s="205">
        <f t="shared" si="0"/>
        <v>0</v>
      </c>
      <c r="H66" s="206">
        <v>5</v>
      </c>
      <c r="I66" s="207">
        <f t="shared" si="1"/>
        <v>0</v>
      </c>
      <c r="J66" s="207">
        <f t="shared" si="2"/>
        <v>0</v>
      </c>
      <c r="K66" s="302">
        <f t="shared" si="4"/>
        <v>0</v>
      </c>
    </row>
    <row r="67" spans="1:11" ht="229.5">
      <c r="A67" s="296">
        <v>59</v>
      </c>
      <c r="B67" s="359" t="s">
        <v>472</v>
      </c>
      <c r="C67" s="208" t="s">
        <v>235</v>
      </c>
      <c r="D67" s="209">
        <v>3</v>
      </c>
      <c r="E67" s="297"/>
      <c r="F67" s="204">
        <v>0.1</v>
      </c>
      <c r="G67" s="205">
        <f t="shared" si="0"/>
        <v>0</v>
      </c>
      <c r="H67" s="206">
        <v>5</v>
      </c>
      <c r="I67" s="207">
        <f t="shared" si="1"/>
        <v>0</v>
      </c>
      <c r="J67" s="207">
        <f t="shared" si="2"/>
        <v>0</v>
      </c>
      <c r="K67" s="302">
        <f t="shared" si="4"/>
        <v>0</v>
      </c>
    </row>
    <row r="68" spans="1:11" ht="127.5">
      <c r="A68" s="296">
        <v>60</v>
      </c>
      <c r="B68" s="359" t="s">
        <v>473</v>
      </c>
      <c r="C68" s="208" t="s">
        <v>6</v>
      </c>
      <c r="D68" s="209">
        <v>1</v>
      </c>
      <c r="E68" s="297"/>
      <c r="F68" s="204">
        <v>0.1</v>
      </c>
      <c r="G68" s="205">
        <f t="shared" si="0"/>
        <v>0</v>
      </c>
      <c r="H68" s="206">
        <v>5</v>
      </c>
      <c r="I68" s="207">
        <f t="shared" si="1"/>
        <v>0</v>
      </c>
      <c r="J68" s="207">
        <f t="shared" si="2"/>
        <v>0</v>
      </c>
      <c r="K68" s="302">
        <f t="shared" si="4"/>
        <v>0</v>
      </c>
    </row>
    <row r="69" spans="1:11" ht="242.25">
      <c r="A69" s="296">
        <v>61</v>
      </c>
      <c r="B69" s="359" t="s">
        <v>474</v>
      </c>
      <c r="C69" s="208" t="s">
        <v>6</v>
      </c>
      <c r="D69" s="209">
        <v>1</v>
      </c>
      <c r="E69" s="297"/>
      <c r="F69" s="204">
        <v>0.1</v>
      </c>
      <c r="G69" s="205">
        <f t="shared" si="0"/>
        <v>0</v>
      </c>
      <c r="H69" s="206">
        <v>5</v>
      </c>
      <c r="I69" s="207">
        <f t="shared" si="1"/>
        <v>0</v>
      </c>
      <c r="J69" s="207">
        <f t="shared" si="2"/>
        <v>0</v>
      </c>
      <c r="K69" s="302">
        <f t="shared" si="4"/>
        <v>0</v>
      </c>
    </row>
    <row r="70" spans="1:11" ht="409.5">
      <c r="A70" s="296">
        <v>62</v>
      </c>
      <c r="B70" s="359" t="s">
        <v>475</v>
      </c>
      <c r="C70" s="208" t="s">
        <v>6</v>
      </c>
      <c r="D70" s="209">
        <v>2</v>
      </c>
      <c r="E70" s="297"/>
      <c r="F70" s="204">
        <v>0.1</v>
      </c>
      <c r="G70" s="205">
        <f t="shared" si="0"/>
        <v>0</v>
      </c>
      <c r="H70" s="206">
        <v>5</v>
      </c>
      <c r="I70" s="207">
        <f t="shared" si="1"/>
        <v>0</v>
      </c>
      <c r="J70" s="207">
        <f t="shared" si="2"/>
        <v>0</v>
      </c>
      <c r="K70" s="302">
        <f t="shared" si="4"/>
        <v>0</v>
      </c>
    </row>
    <row r="71" spans="1:11" ht="191.25">
      <c r="A71" s="296">
        <v>63</v>
      </c>
      <c r="B71" s="359" t="s">
        <v>476</v>
      </c>
      <c r="C71" s="208" t="s">
        <v>6</v>
      </c>
      <c r="D71" s="209">
        <v>2</v>
      </c>
      <c r="E71" s="297"/>
      <c r="F71" s="204">
        <v>0.1</v>
      </c>
      <c r="G71" s="205">
        <f t="shared" si="0"/>
        <v>0</v>
      </c>
      <c r="H71" s="206">
        <v>5</v>
      </c>
      <c r="I71" s="207">
        <f t="shared" si="1"/>
        <v>0</v>
      </c>
      <c r="J71" s="207">
        <f t="shared" si="2"/>
        <v>0</v>
      </c>
      <c r="K71" s="302">
        <f t="shared" si="4"/>
        <v>0</v>
      </c>
    </row>
    <row r="72" spans="1:11" ht="38.25">
      <c r="A72" s="296">
        <v>64</v>
      </c>
      <c r="B72" s="358" t="s">
        <v>477</v>
      </c>
      <c r="C72" s="202" t="s">
        <v>6</v>
      </c>
      <c r="D72" s="203">
        <v>2</v>
      </c>
      <c r="E72" s="297"/>
      <c r="F72" s="204">
        <v>0.1</v>
      </c>
      <c r="G72" s="205">
        <f t="shared" ref="G72:G97" si="5">E72*F72</f>
        <v>0</v>
      </c>
      <c r="H72" s="206">
        <v>5</v>
      </c>
      <c r="I72" s="207">
        <f t="shared" ref="I72:I97" si="6">(E72-G72)/H72</f>
        <v>0</v>
      </c>
      <c r="J72" s="207">
        <f t="shared" ref="J72:J97" si="7">I72/12</f>
        <v>0</v>
      </c>
      <c r="K72" s="302">
        <f t="shared" si="4"/>
        <v>0</v>
      </c>
    </row>
    <row r="73" spans="1:11" ht="204">
      <c r="A73" s="296">
        <v>65</v>
      </c>
      <c r="B73" s="358" t="s">
        <v>478</v>
      </c>
      <c r="C73" s="202" t="s">
        <v>6</v>
      </c>
      <c r="D73" s="203">
        <v>5</v>
      </c>
      <c r="E73" s="297"/>
      <c r="F73" s="204">
        <v>0.1</v>
      </c>
      <c r="G73" s="205">
        <f t="shared" si="5"/>
        <v>0</v>
      </c>
      <c r="H73" s="206">
        <v>5</v>
      </c>
      <c r="I73" s="207">
        <f t="shared" si="6"/>
        <v>0</v>
      </c>
      <c r="J73" s="207">
        <f t="shared" si="7"/>
        <v>0</v>
      </c>
      <c r="K73" s="302">
        <f t="shared" ref="K73:K100" si="8">J73*D73</f>
        <v>0</v>
      </c>
    </row>
    <row r="74" spans="1:11" ht="38.25">
      <c r="A74" s="296">
        <v>66</v>
      </c>
      <c r="B74" s="358" t="s">
        <v>479</v>
      </c>
      <c r="C74" s="202" t="s">
        <v>6</v>
      </c>
      <c r="D74" s="203">
        <v>3</v>
      </c>
      <c r="E74" s="297"/>
      <c r="F74" s="204">
        <v>0.1</v>
      </c>
      <c r="G74" s="205">
        <f t="shared" si="5"/>
        <v>0</v>
      </c>
      <c r="H74" s="206">
        <v>5</v>
      </c>
      <c r="I74" s="207">
        <f t="shared" si="6"/>
        <v>0</v>
      </c>
      <c r="J74" s="207">
        <f t="shared" si="7"/>
        <v>0</v>
      </c>
      <c r="K74" s="302">
        <f t="shared" si="8"/>
        <v>0</v>
      </c>
    </row>
    <row r="75" spans="1:11" ht="165.75">
      <c r="A75" s="296">
        <v>67</v>
      </c>
      <c r="B75" s="358" t="s">
        <v>480</v>
      </c>
      <c r="C75" s="202" t="s">
        <v>6</v>
      </c>
      <c r="D75" s="203">
        <v>2</v>
      </c>
      <c r="E75" s="297"/>
      <c r="F75" s="204">
        <v>0.1</v>
      </c>
      <c r="G75" s="205">
        <f t="shared" si="5"/>
        <v>0</v>
      </c>
      <c r="H75" s="206">
        <v>5</v>
      </c>
      <c r="I75" s="207">
        <f t="shared" si="6"/>
        <v>0</v>
      </c>
      <c r="J75" s="207">
        <f t="shared" si="7"/>
        <v>0</v>
      </c>
      <c r="K75" s="302">
        <f t="shared" si="8"/>
        <v>0</v>
      </c>
    </row>
    <row r="76" spans="1:11" ht="38.25">
      <c r="A76" s="296">
        <v>68</v>
      </c>
      <c r="B76" s="358" t="s">
        <v>481</v>
      </c>
      <c r="C76" s="202" t="s">
        <v>6</v>
      </c>
      <c r="D76" s="203">
        <v>3</v>
      </c>
      <c r="E76" s="297"/>
      <c r="F76" s="204">
        <v>0.1</v>
      </c>
      <c r="G76" s="205">
        <f t="shared" si="5"/>
        <v>0</v>
      </c>
      <c r="H76" s="206">
        <v>5</v>
      </c>
      <c r="I76" s="207">
        <f t="shared" si="6"/>
        <v>0</v>
      </c>
      <c r="J76" s="207">
        <f t="shared" si="7"/>
        <v>0</v>
      </c>
      <c r="K76" s="302">
        <f t="shared" si="8"/>
        <v>0</v>
      </c>
    </row>
    <row r="77" spans="1:11" ht="25.5">
      <c r="A77" s="296">
        <v>69</v>
      </c>
      <c r="B77" s="358" t="s">
        <v>482</v>
      </c>
      <c r="C77" s="202" t="s">
        <v>6</v>
      </c>
      <c r="D77" s="203">
        <v>14</v>
      </c>
      <c r="E77" s="297"/>
      <c r="F77" s="204">
        <v>0.1</v>
      </c>
      <c r="G77" s="205">
        <f t="shared" si="5"/>
        <v>0</v>
      </c>
      <c r="H77" s="206">
        <v>5</v>
      </c>
      <c r="I77" s="207">
        <f t="shared" si="6"/>
        <v>0</v>
      </c>
      <c r="J77" s="207">
        <f t="shared" si="7"/>
        <v>0</v>
      </c>
      <c r="K77" s="302">
        <f t="shared" si="8"/>
        <v>0</v>
      </c>
    </row>
    <row r="78" spans="1:11" ht="114.75">
      <c r="A78" s="296">
        <v>70</v>
      </c>
      <c r="B78" s="358" t="s">
        <v>483</v>
      </c>
      <c r="C78" s="202" t="s">
        <v>6</v>
      </c>
      <c r="D78" s="203">
        <v>14</v>
      </c>
      <c r="E78" s="297"/>
      <c r="F78" s="204">
        <v>0.1</v>
      </c>
      <c r="G78" s="205">
        <f t="shared" si="5"/>
        <v>0</v>
      </c>
      <c r="H78" s="206">
        <v>5</v>
      </c>
      <c r="I78" s="207">
        <f t="shared" si="6"/>
        <v>0</v>
      </c>
      <c r="J78" s="207">
        <f t="shared" si="7"/>
        <v>0</v>
      </c>
      <c r="K78" s="302">
        <f t="shared" si="8"/>
        <v>0</v>
      </c>
    </row>
    <row r="79" spans="1:11" ht="76.5">
      <c r="A79" s="296">
        <v>71</v>
      </c>
      <c r="B79" s="358" t="s">
        <v>484</v>
      </c>
      <c r="C79" s="202" t="s">
        <v>6</v>
      </c>
      <c r="D79" s="203">
        <v>3</v>
      </c>
      <c r="E79" s="297"/>
      <c r="F79" s="204">
        <v>0.1</v>
      </c>
      <c r="G79" s="205">
        <f t="shared" si="5"/>
        <v>0</v>
      </c>
      <c r="H79" s="206">
        <v>5</v>
      </c>
      <c r="I79" s="207">
        <f t="shared" si="6"/>
        <v>0</v>
      </c>
      <c r="J79" s="207">
        <f t="shared" si="7"/>
        <v>0</v>
      </c>
      <c r="K79" s="302">
        <f t="shared" si="8"/>
        <v>0</v>
      </c>
    </row>
    <row r="80" spans="1:11" ht="114.75">
      <c r="A80" s="296">
        <v>72</v>
      </c>
      <c r="B80" s="358" t="s">
        <v>485</v>
      </c>
      <c r="C80" s="202" t="s">
        <v>6</v>
      </c>
      <c r="D80" s="203">
        <v>10</v>
      </c>
      <c r="E80" s="297"/>
      <c r="F80" s="204">
        <v>0.1</v>
      </c>
      <c r="G80" s="205">
        <f t="shared" si="5"/>
        <v>0</v>
      </c>
      <c r="H80" s="206">
        <v>5</v>
      </c>
      <c r="I80" s="207">
        <f t="shared" si="6"/>
        <v>0</v>
      </c>
      <c r="J80" s="207">
        <f t="shared" si="7"/>
        <v>0</v>
      </c>
      <c r="K80" s="302">
        <f t="shared" si="8"/>
        <v>0</v>
      </c>
    </row>
    <row r="81" spans="1:11" ht="89.25">
      <c r="A81" s="296">
        <v>73</v>
      </c>
      <c r="B81" s="358" t="s">
        <v>486</v>
      </c>
      <c r="C81" s="202" t="s">
        <v>6</v>
      </c>
      <c r="D81" s="203">
        <v>14</v>
      </c>
      <c r="E81" s="297"/>
      <c r="F81" s="204">
        <v>0.1</v>
      </c>
      <c r="G81" s="205">
        <f t="shared" si="5"/>
        <v>0</v>
      </c>
      <c r="H81" s="206">
        <v>5</v>
      </c>
      <c r="I81" s="207">
        <f t="shared" si="6"/>
        <v>0</v>
      </c>
      <c r="J81" s="207">
        <f t="shared" si="7"/>
        <v>0</v>
      </c>
      <c r="K81" s="302">
        <f t="shared" si="8"/>
        <v>0</v>
      </c>
    </row>
    <row r="82" spans="1:11" ht="63.75">
      <c r="A82" s="296">
        <v>74</v>
      </c>
      <c r="B82" s="358" t="s">
        <v>487</v>
      </c>
      <c r="C82" s="202" t="s">
        <v>6</v>
      </c>
      <c r="D82" s="203">
        <v>14</v>
      </c>
      <c r="E82" s="297"/>
      <c r="F82" s="204">
        <v>0.1</v>
      </c>
      <c r="G82" s="205">
        <f t="shared" si="5"/>
        <v>0</v>
      </c>
      <c r="H82" s="206">
        <v>5</v>
      </c>
      <c r="I82" s="207">
        <f t="shared" si="6"/>
        <v>0</v>
      </c>
      <c r="J82" s="207">
        <f t="shared" si="7"/>
        <v>0</v>
      </c>
      <c r="K82" s="302">
        <f t="shared" si="8"/>
        <v>0</v>
      </c>
    </row>
    <row r="83" spans="1:11" ht="51">
      <c r="A83" s="296">
        <v>75</v>
      </c>
      <c r="B83" s="358" t="s">
        <v>488</v>
      </c>
      <c r="C83" s="202" t="s">
        <v>6</v>
      </c>
      <c r="D83" s="203">
        <v>10</v>
      </c>
      <c r="E83" s="297"/>
      <c r="F83" s="204">
        <v>0.1</v>
      </c>
      <c r="G83" s="205">
        <f t="shared" si="5"/>
        <v>0</v>
      </c>
      <c r="H83" s="206">
        <v>5</v>
      </c>
      <c r="I83" s="207">
        <f t="shared" si="6"/>
        <v>0</v>
      </c>
      <c r="J83" s="207">
        <f t="shared" si="7"/>
        <v>0</v>
      </c>
      <c r="K83" s="302">
        <f t="shared" si="8"/>
        <v>0</v>
      </c>
    </row>
    <row r="84" spans="1:11" ht="114.75">
      <c r="A84" s="296">
        <v>76</v>
      </c>
      <c r="B84" s="358" t="s">
        <v>489</v>
      </c>
      <c r="C84" s="202" t="s">
        <v>6</v>
      </c>
      <c r="D84" s="203">
        <v>15</v>
      </c>
      <c r="E84" s="297"/>
      <c r="F84" s="204">
        <v>0.1</v>
      </c>
      <c r="G84" s="205">
        <f t="shared" si="5"/>
        <v>0</v>
      </c>
      <c r="H84" s="206">
        <v>5</v>
      </c>
      <c r="I84" s="207">
        <f t="shared" si="6"/>
        <v>0</v>
      </c>
      <c r="J84" s="207">
        <f t="shared" si="7"/>
        <v>0</v>
      </c>
      <c r="K84" s="302">
        <f t="shared" si="8"/>
        <v>0</v>
      </c>
    </row>
    <row r="85" spans="1:11" ht="38.25">
      <c r="A85" s="296">
        <v>77</v>
      </c>
      <c r="B85" s="358" t="s">
        <v>490</v>
      </c>
      <c r="C85" s="202" t="s">
        <v>6</v>
      </c>
      <c r="D85" s="203">
        <v>6</v>
      </c>
      <c r="E85" s="297"/>
      <c r="F85" s="204">
        <v>0.1</v>
      </c>
      <c r="G85" s="205">
        <f t="shared" si="5"/>
        <v>0</v>
      </c>
      <c r="H85" s="206">
        <v>5</v>
      </c>
      <c r="I85" s="207">
        <f t="shared" si="6"/>
        <v>0</v>
      </c>
      <c r="J85" s="207">
        <f t="shared" si="7"/>
        <v>0</v>
      </c>
      <c r="K85" s="302">
        <f t="shared" si="8"/>
        <v>0</v>
      </c>
    </row>
    <row r="86" spans="1:11" ht="63.75">
      <c r="A86" s="296">
        <v>78</v>
      </c>
      <c r="B86" s="358" t="s">
        <v>491</v>
      </c>
      <c r="C86" s="202" t="s">
        <v>6</v>
      </c>
      <c r="D86" s="203">
        <v>5</v>
      </c>
      <c r="E86" s="297"/>
      <c r="F86" s="204">
        <v>0.1</v>
      </c>
      <c r="G86" s="205">
        <f t="shared" si="5"/>
        <v>0</v>
      </c>
      <c r="H86" s="206">
        <v>5</v>
      </c>
      <c r="I86" s="207">
        <f t="shared" si="6"/>
        <v>0</v>
      </c>
      <c r="J86" s="207">
        <f t="shared" si="7"/>
        <v>0</v>
      </c>
      <c r="K86" s="302">
        <f t="shared" si="8"/>
        <v>0</v>
      </c>
    </row>
    <row r="87" spans="1:11" ht="63.75">
      <c r="A87" s="296">
        <v>79</v>
      </c>
      <c r="B87" s="358" t="s">
        <v>492</v>
      </c>
      <c r="C87" s="202" t="s">
        <v>6</v>
      </c>
      <c r="D87" s="203">
        <v>10</v>
      </c>
      <c r="E87" s="297"/>
      <c r="F87" s="204">
        <v>0.1</v>
      </c>
      <c r="G87" s="205">
        <f t="shared" si="5"/>
        <v>0</v>
      </c>
      <c r="H87" s="206">
        <v>5</v>
      </c>
      <c r="I87" s="207">
        <f t="shared" si="6"/>
        <v>0</v>
      </c>
      <c r="J87" s="207">
        <f t="shared" si="7"/>
        <v>0</v>
      </c>
      <c r="K87" s="302">
        <f t="shared" si="8"/>
        <v>0</v>
      </c>
    </row>
    <row r="88" spans="1:11" ht="63.75">
      <c r="A88" s="296">
        <v>80</v>
      </c>
      <c r="B88" s="358" t="s">
        <v>493</v>
      </c>
      <c r="C88" s="202" t="s">
        <v>6</v>
      </c>
      <c r="D88" s="203">
        <v>10</v>
      </c>
      <c r="E88" s="297"/>
      <c r="F88" s="204">
        <v>0.1</v>
      </c>
      <c r="G88" s="205">
        <f t="shared" si="5"/>
        <v>0</v>
      </c>
      <c r="H88" s="206">
        <v>5</v>
      </c>
      <c r="I88" s="207">
        <f t="shared" si="6"/>
        <v>0</v>
      </c>
      <c r="J88" s="207">
        <f t="shared" si="7"/>
        <v>0</v>
      </c>
      <c r="K88" s="302">
        <f t="shared" si="8"/>
        <v>0</v>
      </c>
    </row>
    <row r="89" spans="1:11" ht="76.5">
      <c r="A89" s="296">
        <v>81</v>
      </c>
      <c r="B89" s="358" t="s">
        <v>494</v>
      </c>
      <c r="C89" s="202" t="s">
        <v>6</v>
      </c>
      <c r="D89" s="203">
        <v>14</v>
      </c>
      <c r="E89" s="297"/>
      <c r="F89" s="204">
        <v>0.1</v>
      </c>
      <c r="G89" s="205">
        <f t="shared" si="5"/>
        <v>0</v>
      </c>
      <c r="H89" s="206">
        <v>5</v>
      </c>
      <c r="I89" s="207">
        <f t="shared" si="6"/>
        <v>0</v>
      </c>
      <c r="J89" s="207">
        <f t="shared" si="7"/>
        <v>0</v>
      </c>
      <c r="K89" s="302">
        <f t="shared" si="8"/>
        <v>0</v>
      </c>
    </row>
    <row r="90" spans="1:11" ht="63.75">
      <c r="A90" s="296">
        <v>82</v>
      </c>
      <c r="B90" s="358" t="s">
        <v>495</v>
      </c>
      <c r="C90" s="202" t="s">
        <v>6</v>
      </c>
      <c r="D90" s="203">
        <v>8</v>
      </c>
      <c r="E90" s="297"/>
      <c r="F90" s="204">
        <v>0.1</v>
      </c>
      <c r="G90" s="205">
        <f t="shared" si="5"/>
        <v>0</v>
      </c>
      <c r="H90" s="206">
        <v>5</v>
      </c>
      <c r="I90" s="207">
        <f t="shared" si="6"/>
        <v>0</v>
      </c>
      <c r="J90" s="207">
        <f t="shared" si="7"/>
        <v>0</v>
      </c>
      <c r="K90" s="302">
        <f t="shared" si="8"/>
        <v>0</v>
      </c>
    </row>
    <row r="91" spans="1:11" ht="76.5">
      <c r="A91" s="296">
        <v>83</v>
      </c>
      <c r="B91" s="358" t="s">
        <v>496</v>
      </c>
      <c r="C91" s="202" t="s">
        <v>6</v>
      </c>
      <c r="D91" s="203">
        <v>14</v>
      </c>
      <c r="E91" s="297"/>
      <c r="F91" s="204">
        <v>0.1</v>
      </c>
      <c r="G91" s="205">
        <f t="shared" si="5"/>
        <v>0</v>
      </c>
      <c r="H91" s="206">
        <v>5</v>
      </c>
      <c r="I91" s="207">
        <f t="shared" si="6"/>
        <v>0</v>
      </c>
      <c r="J91" s="207">
        <f t="shared" si="7"/>
        <v>0</v>
      </c>
      <c r="K91" s="302">
        <f t="shared" si="8"/>
        <v>0</v>
      </c>
    </row>
    <row r="92" spans="1:11" ht="25.5">
      <c r="A92" s="296">
        <v>84</v>
      </c>
      <c r="B92" s="358" t="s">
        <v>497</v>
      </c>
      <c r="C92" s="202" t="s">
        <v>6</v>
      </c>
      <c r="D92" s="203">
        <v>3</v>
      </c>
      <c r="E92" s="297"/>
      <c r="F92" s="204">
        <v>0.1</v>
      </c>
      <c r="G92" s="205">
        <f t="shared" si="5"/>
        <v>0</v>
      </c>
      <c r="H92" s="206">
        <v>5</v>
      </c>
      <c r="I92" s="207">
        <f t="shared" si="6"/>
        <v>0</v>
      </c>
      <c r="J92" s="207">
        <f t="shared" si="7"/>
        <v>0</v>
      </c>
      <c r="K92" s="302">
        <f t="shared" si="8"/>
        <v>0</v>
      </c>
    </row>
    <row r="93" spans="1:11" ht="25.5">
      <c r="A93" s="296">
        <v>85</v>
      </c>
      <c r="B93" s="358" t="s">
        <v>498</v>
      </c>
      <c r="C93" s="202" t="s">
        <v>6</v>
      </c>
      <c r="D93" s="203">
        <v>4</v>
      </c>
      <c r="E93" s="297"/>
      <c r="F93" s="204">
        <v>0.1</v>
      </c>
      <c r="G93" s="205">
        <f t="shared" si="5"/>
        <v>0</v>
      </c>
      <c r="H93" s="206">
        <v>5</v>
      </c>
      <c r="I93" s="207">
        <f t="shared" si="6"/>
        <v>0</v>
      </c>
      <c r="J93" s="207">
        <f t="shared" si="7"/>
        <v>0</v>
      </c>
      <c r="K93" s="302">
        <f t="shared" si="8"/>
        <v>0</v>
      </c>
    </row>
    <row r="94" spans="1:11" ht="38.25">
      <c r="A94" s="296">
        <v>86</v>
      </c>
      <c r="B94" s="358" t="s">
        <v>499</v>
      </c>
      <c r="C94" s="202" t="s">
        <v>6</v>
      </c>
      <c r="D94" s="203">
        <v>3</v>
      </c>
      <c r="E94" s="297"/>
      <c r="F94" s="204">
        <v>0.1</v>
      </c>
      <c r="G94" s="205">
        <f t="shared" si="5"/>
        <v>0</v>
      </c>
      <c r="H94" s="206">
        <v>5</v>
      </c>
      <c r="I94" s="207">
        <f t="shared" si="6"/>
        <v>0</v>
      </c>
      <c r="J94" s="207">
        <f t="shared" si="7"/>
        <v>0</v>
      </c>
      <c r="K94" s="302">
        <f t="shared" si="8"/>
        <v>0</v>
      </c>
    </row>
    <row r="95" spans="1:11" ht="267.75">
      <c r="A95" s="296">
        <v>87</v>
      </c>
      <c r="B95" s="358" t="s">
        <v>500</v>
      </c>
      <c r="C95" s="202" t="s">
        <v>6</v>
      </c>
      <c r="D95" s="203">
        <v>10</v>
      </c>
      <c r="E95" s="297"/>
      <c r="F95" s="204">
        <v>0.1</v>
      </c>
      <c r="G95" s="205">
        <f t="shared" si="5"/>
        <v>0</v>
      </c>
      <c r="H95" s="206">
        <v>5</v>
      </c>
      <c r="I95" s="207">
        <f t="shared" si="6"/>
        <v>0</v>
      </c>
      <c r="J95" s="207">
        <f t="shared" si="7"/>
        <v>0</v>
      </c>
      <c r="K95" s="302">
        <f t="shared" si="8"/>
        <v>0</v>
      </c>
    </row>
    <row r="96" spans="1:11" ht="51">
      <c r="A96" s="296">
        <v>88</v>
      </c>
      <c r="B96" s="358" t="s">
        <v>501</v>
      </c>
      <c r="C96" s="202" t="s">
        <v>6</v>
      </c>
      <c r="D96" s="203">
        <v>10</v>
      </c>
      <c r="E96" s="297"/>
      <c r="F96" s="204">
        <v>0.1</v>
      </c>
      <c r="G96" s="205">
        <f t="shared" si="5"/>
        <v>0</v>
      </c>
      <c r="H96" s="206">
        <v>5</v>
      </c>
      <c r="I96" s="207">
        <f t="shared" si="6"/>
        <v>0</v>
      </c>
      <c r="J96" s="207">
        <f t="shared" si="7"/>
        <v>0</v>
      </c>
      <c r="K96" s="302">
        <f t="shared" si="8"/>
        <v>0</v>
      </c>
    </row>
    <row r="97" spans="1:11" ht="51">
      <c r="A97" s="296">
        <v>89</v>
      </c>
      <c r="B97" s="358" t="s">
        <v>502</v>
      </c>
      <c r="C97" s="202" t="s">
        <v>6</v>
      </c>
      <c r="D97" s="203">
        <v>16</v>
      </c>
      <c r="E97" s="297"/>
      <c r="F97" s="204">
        <v>0.1</v>
      </c>
      <c r="G97" s="205">
        <f t="shared" si="5"/>
        <v>0</v>
      </c>
      <c r="H97" s="206">
        <v>5</v>
      </c>
      <c r="I97" s="207">
        <f t="shared" si="6"/>
        <v>0</v>
      </c>
      <c r="J97" s="207">
        <f t="shared" si="7"/>
        <v>0</v>
      </c>
      <c r="K97" s="302">
        <f t="shared" si="8"/>
        <v>0</v>
      </c>
    </row>
    <row r="98" spans="1:11" s="290" customFormat="1" ht="25.5">
      <c r="A98" s="296">
        <v>90</v>
      </c>
      <c r="B98" s="358" t="s">
        <v>515</v>
      </c>
      <c r="C98" s="298" t="s">
        <v>516</v>
      </c>
      <c r="D98" s="252">
        <v>1</v>
      </c>
      <c r="E98" s="297"/>
      <c r="F98" s="204">
        <v>0.1</v>
      </c>
      <c r="G98" s="205">
        <f t="shared" ref="G98:G100" si="9">E98*F98</f>
        <v>0</v>
      </c>
      <c r="H98" s="206">
        <v>5</v>
      </c>
      <c r="I98" s="207">
        <f t="shared" ref="I98:I100" si="10">(E98-G98)/H98</f>
        <v>0</v>
      </c>
      <c r="J98" s="207">
        <f t="shared" ref="J98:J100" si="11">I98/12</f>
        <v>0</v>
      </c>
      <c r="K98" s="302">
        <f t="shared" si="8"/>
        <v>0</v>
      </c>
    </row>
    <row r="99" spans="1:11" s="290" customFormat="1" ht="25.5">
      <c r="A99" s="296">
        <v>91</v>
      </c>
      <c r="B99" s="358" t="s">
        <v>518</v>
      </c>
      <c r="C99" s="298" t="s">
        <v>516</v>
      </c>
      <c r="D99" s="252">
        <v>2</v>
      </c>
      <c r="E99" s="297"/>
      <c r="F99" s="204">
        <v>0.1</v>
      </c>
      <c r="G99" s="205">
        <f t="shared" si="9"/>
        <v>0</v>
      </c>
      <c r="H99" s="206">
        <v>5</v>
      </c>
      <c r="I99" s="207">
        <f t="shared" si="10"/>
        <v>0</v>
      </c>
      <c r="J99" s="207">
        <f t="shared" si="11"/>
        <v>0</v>
      </c>
      <c r="K99" s="302">
        <f t="shared" si="8"/>
        <v>0</v>
      </c>
    </row>
    <row r="100" spans="1:11" s="290" customFormat="1" ht="25.5">
      <c r="A100" s="296">
        <v>92</v>
      </c>
      <c r="B100" s="358" t="s">
        <v>519</v>
      </c>
      <c r="C100" s="298" t="s">
        <v>516</v>
      </c>
      <c r="D100" s="252">
        <v>2</v>
      </c>
      <c r="E100" s="297"/>
      <c r="F100" s="204">
        <v>0.1</v>
      </c>
      <c r="G100" s="205">
        <f t="shared" si="9"/>
        <v>0</v>
      </c>
      <c r="H100" s="206">
        <v>5</v>
      </c>
      <c r="I100" s="207">
        <f t="shared" si="10"/>
        <v>0</v>
      </c>
      <c r="J100" s="207">
        <f t="shared" si="11"/>
        <v>0</v>
      </c>
      <c r="K100" s="302">
        <f t="shared" si="8"/>
        <v>0</v>
      </c>
    </row>
    <row r="101" spans="1:11" ht="25.5" customHeight="1">
      <c r="A101" s="296"/>
      <c r="B101" s="744"/>
      <c r="C101" s="745"/>
      <c r="D101" s="745"/>
      <c r="E101" s="745"/>
      <c r="F101" s="746" t="s">
        <v>523</v>
      </c>
      <c r="G101" s="746"/>
      <c r="H101" s="746"/>
      <c r="I101" s="746"/>
      <c r="J101" s="250">
        <v>51</v>
      </c>
      <c r="K101" s="303">
        <f>SUM(K9:K100)</f>
        <v>0</v>
      </c>
    </row>
    <row r="102" spans="1:11" ht="25.5" customHeight="1">
      <c r="A102" s="296"/>
      <c r="B102" s="748" t="s">
        <v>298</v>
      </c>
      <c r="C102" s="748"/>
      <c r="D102" s="748"/>
      <c r="E102" s="748"/>
      <c r="F102" s="748"/>
      <c r="G102" s="748"/>
      <c r="H102" s="748"/>
      <c r="I102" s="748"/>
      <c r="J102" s="250"/>
      <c r="K102" s="294">
        <f>SUM(K101/51)</f>
        <v>0</v>
      </c>
    </row>
    <row r="103" spans="1:11" ht="12.75">
      <c r="B103" s="281"/>
      <c r="C103" s="213"/>
      <c r="D103" s="213"/>
      <c r="E103" s="213"/>
      <c r="F103" s="213"/>
      <c r="G103" s="213"/>
      <c r="H103" s="213"/>
      <c r="I103" s="210"/>
      <c r="J103" s="211"/>
      <c r="K103" s="212"/>
    </row>
    <row r="104" spans="1:11" ht="12.75">
      <c r="B104" s="360"/>
      <c r="C104" s="213"/>
      <c r="D104" s="213"/>
      <c r="E104" s="213"/>
      <c r="F104" s="211"/>
      <c r="G104" s="211"/>
      <c r="H104" s="211"/>
      <c r="I104" s="211"/>
      <c r="J104" s="211"/>
      <c r="K104" s="214"/>
    </row>
    <row r="105" spans="1:11" ht="12.75">
      <c r="B105" s="360"/>
      <c r="C105" s="213"/>
      <c r="D105" s="213"/>
      <c r="E105" s="215"/>
      <c r="F105" s="211"/>
      <c r="G105" s="211"/>
      <c r="H105" s="211"/>
      <c r="I105" s="211"/>
      <c r="J105" s="211"/>
      <c r="K105" s="214"/>
    </row>
    <row r="106" spans="1:11" ht="12.75">
      <c r="B106" s="360"/>
      <c r="C106" s="213"/>
      <c r="D106" s="213"/>
      <c r="E106" s="213"/>
      <c r="F106" s="211"/>
      <c r="G106" s="211"/>
      <c r="H106" s="211"/>
      <c r="I106" s="211"/>
      <c r="J106" s="211"/>
      <c r="K106" s="214"/>
    </row>
    <row r="107" spans="1:11" ht="12.75">
      <c r="B107" s="360"/>
      <c r="C107" s="213"/>
      <c r="D107" s="213"/>
      <c r="E107" s="215"/>
      <c r="F107" s="211"/>
      <c r="G107" s="211"/>
      <c r="H107" s="211"/>
      <c r="I107" s="211"/>
      <c r="J107" s="211"/>
      <c r="K107" s="214"/>
    </row>
    <row r="108" spans="1:11" ht="12.75">
      <c r="B108" s="360"/>
      <c r="C108" s="213"/>
      <c r="D108" s="213"/>
      <c r="E108" s="213"/>
      <c r="F108" s="211"/>
      <c r="G108" s="211"/>
      <c r="H108" s="211"/>
      <c r="I108" s="211"/>
      <c r="J108" s="211"/>
      <c r="K108" s="214"/>
    </row>
    <row r="109" spans="1:11" ht="12.75">
      <c r="B109" s="360"/>
      <c r="C109" s="213"/>
      <c r="D109" s="213"/>
      <c r="E109" s="213"/>
      <c r="F109" s="211"/>
      <c r="G109" s="211"/>
      <c r="H109" s="211"/>
      <c r="I109" s="211"/>
      <c r="J109" s="211"/>
      <c r="K109" s="214"/>
    </row>
    <row r="110" spans="1:11" ht="12.75">
      <c r="B110" s="360"/>
      <c r="C110" s="213"/>
      <c r="D110" s="213"/>
      <c r="E110" s="213"/>
      <c r="F110" s="211"/>
      <c r="G110" s="211"/>
      <c r="H110" s="211"/>
      <c r="I110" s="211"/>
      <c r="J110" s="211"/>
      <c r="K110" s="214"/>
    </row>
    <row r="111" spans="1:11" ht="12.75">
      <c r="B111" s="360"/>
      <c r="C111" s="213"/>
      <c r="D111" s="213"/>
      <c r="E111" s="213"/>
      <c r="F111" s="211"/>
      <c r="G111" s="211"/>
      <c r="H111" s="211"/>
      <c r="I111" s="211"/>
      <c r="J111" s="211"/>
      <c r="K111" s="214"/>
    </row>
    <row r="112" spans="1:11" ht="12.75">
      <c r="B112" s="360"/>
      <c r="C112" s="213"/>
      <c r="D112" s="213"/>
      <c r="E112" s="213"/>
      <c r="F112" s="211"/>
      <c r="G112" s="211"/>
      <c r="H112" s="211"/>
      <c r="I112" s="211"/>
      <c r="J112" s="211"/>
      <c r="K112" s="214"/>
    </row>
    <row r="113" spans="2:11" ht="12.75">
      <c r="B113" s="360"/>
      <c r="C113" s="213"/>
      <c r="D113" s="213"/>
      <c r="E113" s="213"/>
      <c r="F113" s="211"/>
      <c r="G113" s="211"/>
      <c r="H113" s="211"/>
      <c r="I113" s="211"/>
      <c r="J113" s="211"/>
      <c r="K113" s="214"/>
    </row>
    <row r="114" spans="2:11" ht="12.75">
      <c r="B114" s="360"/>
      <c r="C114" s="213"/>
      <c r="D114" s="213"/>
      <c r="E114" s="213"/>
      <c r="F114" s="211"/>
      <c r="G114" s="211"/>
      <c r="H114" s="211"/>
      <c r="I114" s="211"/>
      <c r="J114" s="211"/>
      <c r="K114" s="214"/>
    </row>
    <row r="115" spans="2:11" ht="12.75">
      <c r="B115" s="360"/>
      <c r="C115" s="213"/>
      <c r="D115" s="213"/>
      <c r="E115" s="213"/>
      <c r="F115" s="211"/>
      <c r="G115" s="211"/>
      <c r="H115" s="211"/>
      <c r="I115" s="211"/>
      <c r="J115" s="211"/>
      <c r="K115" s="214"/>
    </row>
    <row r="116" spans="2:11" ht="12.75">
      <c r="B116" s="360"/>
      <c r="C116" s="213"/>
      <c r="D116" s="213"/>
      <c r="E116" s="213"/>
      <c r="F116" s="211"/>
      <c r="G116" s="211"/>
      <c r="H116" s="211"/>
      <c r="I116" s="211"/>
      <c r="J116" s="211"/>
      <c r="K116" s="214"/>
    </row>
    <row r="117" spans="2:11" ht="12.75">
      <c r="B117" s="360"/>
      <c r="C117" s="213"/>
      <c r="D117" s="213"/>
      <c r="E117" s="213"/>
      <c r="F117" s="211"/>
      <c r="G117" s="211"/>
      <c r="H117" s="211"/>
      <c r="I117" s="211"/>
      <c r="J117" s="211"/>
      <c r="K117" s="214"/>
    </row>
    <row r="118" spans="2:11" ht="12.75">
      <c r="B118" s="360"/>
      <c r="C118" s="213"/>
      <c r="D118" s="213"/>
      <c r="E118" s="213"/>
      <c r="F118" s="211"/>
      <c r="G118" s="211"/>
      <c r="H118" s="211"/>
      <c r="I118" s="211"/>
      <c r="J118" s="211"/>
      <c r="K118" s="214"/>
    </row>
    <row r="119" spans="2:11" ht="12.75">
      <c r="B119" s="360"/>
      <c r="C119" s="213"/>
      <c r="D119" s="213"/>
      <c r="E119" s="213"/>
      <c r="F119" s="211"/>
      <c r="G119" s="211"/>
      <c r="H119" s="211"/>
      <c r="I119" s="211"/>
      <c r="J119" s="211"/>
      <c r="K119" s="214"/>
    </row>
    <row r="120" spans="2:11" ht="12.75">
      <c r="B120" s="360"/>
      <c r="C120" s="213"/>
      <c r="D120" s="213"/>
      <c r="E120" s="213"/>
      <c r="F120" s="211"/>
      <c r="G120" s="211"/>
      <c r="H120" s="211"/>
      <c r="I120" s="211"/>
      <c r="J120" s="211"/>
      <c r="K120" s="214"/>
    </row>
    <row r="121" spans="2:11" ht="12.75">
      <c r="B121" s="360"/>
      <c r="C121" s="213"/>
      <c r="D121" s="213"/>
      <c r="E121" s="213"/>
      <c r="F121" s="211"/>
      <c r="G121" s="211"/>
      <c r="H121" s="211"/>
      <c r="I121" s="211"/>
      <c r="J121" s="211"/>
      <c r="K121" s="214"/>
    </row>
    <row r="122" spans="2:11" ht="12.75">
      <c r="B122" s="360"/>
      <c r="C122" s="213"/>
      <c r="D122" s="213"/>
      <c r="E122" s="213"/>
      <c r="F122" s="211"/>
      <c r="G122" s="211"/>
      <c r="H122" s="211"/>
      <c r="I122" s="211"/>
      <c r="J122" s="211"/>
      <c r="K122" s="214"/>
    </row>
    <row r="123" spans="2:11" ht="12.75">
      <c r="B123" s="360"/>
      <c r="C123" s="213"/>
      <c r="D123" s="213"/>
      <c r="E123" s="213"/>
      <c r="F123" s="211"/>
      <c r="G123" s="211"/>
      <c r="H123" s="211"/>
      <c r="I123" s="211"/>
      <c r="J123" s="211"/>
      <c r="K123" s="214"/>
    </row>
    <row r="124" spans="2:11" ht="12.75">
      <c r="B124" s="360"/>
      <c r="C124" s="213"/>
      <c r="D124" s="213"/>
      <c r="E124" s="213"/>
      <c r="F124" s="211"/>
      <c r="G124" s="211"/>
      <c r="H124" s="211"/>
      <c r="I124" s="211"/>
      <c r="J124" s="211"/>
      <c r="K124" s="214"/>
    </row>
    <row r="125" spans="2:11" ht="12.75">
      <c r="B125" s="360"/>
      <c r="C125" s="213"/>
      <c r="D125" s="213"/>
      <c r="E125" s="213"/>
      <c r="F125" s="211"/>
      <c r="G125" s="211"/>
      <c r="H125" s="211"/>
      <c r="I125" s="211"/>
      <c r="J125" s="211"/>
      <c r="K125" s="214"/>
    </row>
    <row r="126" spans="2:11" ht="12.75">
      <c r="B126" s="360"/>
      <c r="C126" s="213"/>
      <c r="D126" s="213"/>
      <c r="E126" s="213"/>
      <c r="F126" s="211"/>
      <c r="G126" s="211"/>
      <c r="H126" s="211"/>
      <c r="I126" s="211"/>
      <c r="J126" s="211"/>
      <c r="K126" s="214"/>
    </row>
    <row r="127" spans="2:11" ht="12.75">
      <c r="B127" s="360"/>
      <c r="C127" s="213"/>
      <c r="D127" s="213"/>
      <c r="E127" s="213"/>
      <c r="F127" s="211"/>
      <c r="G127" s="211"/>
      <c r="H127" s="211"/>
      <c r="I127" s="211"/>
      <c r="J127" s="211"/>
      <c r="K127" s="214"/>
    </row>
    <row r="128" spans="2:11" ht="12.75">
      <c r="B128" s="360"/>
      <c r="C128" s="213"/>
      <c r="D128" s="213"/>
      <c r="E128" s="213"/>
      <c r="F128" s="211"/>
      <c r="G128" s="211"/>
      <c r="H128" s="211"/>
      <c r="I128" s="211"/>
      <c r="J128" s="211"/>
      <c r="K128" s="214"/>
    </row>
    <row r="129" spans="2:11" ht="12.75">
      <c r="B129" s="360"/>
      <c r="C129" s="213"/>
      <c r="D129" s="213"/>
      <c r="E129" s="213"/>
      <c r="F129" s="211"/>
      <c r="G129" s="211"/>
      <c r="H129" s="211"/>
      <c r="I129" s="211"/>
      <c r="J129" s="211"/>
      <c r="K129" s="214"/>
    </row>
    <row r="130" spans="2:11" ht="12.75">
      <c r="B130" s="360"/>
      <c r="C130" s="213"/>
      <c r="D130" s="213"/>
      <c r="E130" s="213"/>
      <c r="F130" s="211"/>
      <c r="G130" s="211"/>
      <c r="H130" s="211"/>
      <c r="I130" s="211"/>
      <c r="J130" s="211"/>
      <c r="K130" s="214"/>
    </row>
    <row r="131" spans="2:11" ht="12.75">
      <c r="B131" s="360"/>
      <c r="C131" s="213"/>
      <c r="D131" s="213"/>
      <c r="E131" s="213"/>
      <c r="F131" s="211"/>
      <c r="G131" s="211"/>
      <c r="H131" s="211"/>
      <c r="I131" s="211"/>
      <c r="J131" s="211"/>
      <c r="K131" s="214"/>
    </row>
    <row r="132" spans="2:11" ht="12.75">
      <c r="B132" s="360"/>
      <c r="C132" s="213"/>
      <c r="D132" s="213"/>
      <c r="E132" s="213"/>
      <c r="F132" s="211"/>
      <c r="G132" s="211"/>
      <c r="H132" s="211"/>
      <c r="I132" s="211"/>
      <c r="J132" s="211"/>
      <c r="K132" s="214"/>
    </row>
    <row r="133" spans="2:11" ht="12.75">
      <c r="B133" s="360"/>
      <c r="C133" s="213"/>
      <c r="D133" s="213"/>
      <c r="E133" s="213"/>
      <c r="F133" s="211"/>
      <c r="G133" s="211"/>
      <c r="H133" s="211"/>
      <c r="I133" s="211"/>
      <c r="J133" s="211"/>
      <c r="K133" s="214"/>
    </row>
    <row r="134" spans="2:11" ht="12.75">
      <c r="B134" s="360"/>
      <c r="C134" s="213"/>
      <c r="D134" s="213"/>
      <c r="E134" s="213"/>
      <c r="F134" s="211"/>
      <c r="G134" s="211"/>
      <c r="H134" s="211"/>
      <c r="I134" s="211"/>
      <c r="J134" s="211"/>
      <c r="K134" s="214"/>
    </row>
    <row r="135" spans="2:11" ht="12.75">
      <c r="B135" s="360"/>
      <c r="C135" s="213"/>
      <c r="D135" s="213"/>
      <c r="E135" s="213"/>
      <c r="F135" s="211"/>
      <c r="G135" s="211"/>
      <c r="H135" s="211"/>
      <c r="I135" s="211"/>
      <c r="J135" s="211"/>
      <c r="K135" s="214"/>
    </row>
    <row r="136" spans="2:11" ht="12.75">
      <c r="B136" s="360"/>
      <c r="C136" s="213"/>
      <c r="D136" s="213"/>
      <c r="E136" s="213"/>
      <c r="F136" s="211"/>
      <c r="G136" s="211"/>
      <c r="H136" s="211"/>
      <c r="I136" s="211"/>
      <c r="J136" s="211"/>
      <c r="K136" s="214"/>
    </row>
    <row r="137" spans="2:11" ht="12.75">
      <c r="B137" s="360"/>
      <c r="C137" s="213"/>
      <c r="D137" s="213"/>
      <c r="E137" s="213"/>
      <c r="F137" s="211"/>
      <c r="G137" s="211"/>
      <c r="H137" s="211"/>
      <c r="I137" s="211"/>
      <c r="J137" s="211"/>
      <c r="K137" s="214"/>
    </row>
    <row r="138" spans="2:11" ht="12.75">
      <c r="B138" s="360"/>
      <c r="C138" s="213"/>
      <c r="D138" s="213"/>
      <c r="E138" s="213"/>
      <c r="F138" s="211"/>
      <c r="G138" s="211"/>
      <c r="H138" s="211"/>
      <c r="I138" s="211"/>
      <c r="J138" s="211"/>
      <c r="K138" s="214"/>
    </row>
    <row r="139" spans="2:11" ht="12.75">
      <c r="B139" s="360"/>
      <c r="C139" s="213"/>
      <c r="D139" s="213"/>
      <c r="E139" s="213"/>
      <c r="F139" s="211"/>
      <c r="G139" s="211"/>
      <c r="H139" s="211"/>
      <c r="I139" s="211"/>
      <c r="J139" s="211"/>
      <c r="K139" s="214"/>
    </row>
    <row r="140" spans="2:11" ht="12.75">
      <c r="B140" s="360"/>
      <c r="C140" s="213"/>
      <c r="D140" s="213"/>
      <c r="E140" s="213"/>
      <c r="F140" s="211"/>
      <c r="G140" s="211"/>
      <c r="H140" s="211"/>
      <c r="I140" s="211"/>
      <c r="J140" s="211"/>
      <c r="K140" s="214"/>
    </row>
    <row r="141" spans="2:11" ht="12.75">
      <c r="B141" s="360"/>
      <c r="C141" s="213"/>
      <c r="D141" s="213"/>
      <c r="E141" s="213"/>
      <c r="F141" s="211"/>
      <c r="G141" s="211"/>
      <c r="H141" s="211"/>
      <c r="I141" s="211"/>
      <c r="J141" s="211"/>
      <c r="K141" s="214"/>
    </row>
    <row r="142" spans="2:11" ht="12.75">
      <c r="B142" s="360"/>
      <c r="C142" s="213"/>
      <c r="D142" s="213"/>
      <c r="E142" s="213"/>
      <c r="F142" s="211"/>
      <c r="G142" s="211"/>
      <c r="H142" s="211"/>
      <c r="I142" s="211"/>
      <c r="J142" s="211"/>
      <c r="K142" s="214"/>
    </row>
    <row r="143" spans="2:11" ht="12.75">
      <c r="B143" s="360"/>
      <c r="C143" s="213"/>
      <c r="D143" s="213"/>
      <c r="E143" s="213"/>
      <c r="F143" s="211"/>
      <c r="G143" s="211"/>
      <c r="H143" s="211"/>
      <c r="I143" s="211"/>
      <c r="J143" s="211"/>
      <c r="K143" s="214"/>
    </row>
    <row r="144" spans="2:11" ht="12.75">
      <c r="B144" s="360"/>
      <c r="C144" s="213"/>
      <c r="D144" s="213"/>
      <c r="E144" s="213"/>
      <c r="F144" s="211"/>
      <c r="G144" s="211"/>
      <c r="H144" s="211"/>
      <c r="I144" s="211"/>
      <c r="J144" s="211"/>
      <c r="K144" s="214"/>
    </row>
    <row r="145" spans="2:11" ht="12.75">
      <c r="B145" s="360"/>
      <c r="C145" s="213"/>
      <c r="D145" s="213"/>
      <c r="E145" s="213"/>
      <c r="F145" s="211"/>
      <c r="G145" s="211"/>
      <c r="H145" s="211"/>
      <c r="I145" s="211"/>
      <c r="J145" s="211"/>
      <c r="K145" s="214"/>
    </row>
    <row r="146" spans="2:11" ht="12.75">
      <c r="B146" s="360"/>
      <c r="C146" s="213"/>
      <c r="D146" s="213"/>
      <c r="E146" s="213"/>
      <c r="F146" s="211"/>
      <c r="G146" s="211"/>
      <c r="H146" s="211"/>
      <c r="I146" s="211"/>
      <c r="J146" s="211"/>
      <c r="K146" s="214"/>
    </row>
    <row r="147" spans="2:11" ht="12.75">
      <c r="B147" s="360"/>
      <c r="C147" s="213"/>
      <c r="D147" s="213"/>
      <c r="E147" s="213"/>
      <c r="F147" s="211"/>
      <c r="G147" s="211"/>
      <c r="H147" s="211"/>
      <c r="I147" s="211"/>
      <c r="J147" s="211"/>
      <c r="K147" s="214"/>
    </row>
    <row r="148" spans="2:11" ht="12.75">
      <c r="B148" s="360"/>
      <c r="C148" s="213"/>
      <c r="D148" s="213"/>
      <c r="E148" s="213"/>
      <c r="F148" s="211"/>
      <c r="G148" s="211"/>
      <c r="H148" s="211"/>
      <c r="I148" s="211"/>
      <c r="J148" s="211"/>
      <c r="K148" s="214"/>
    </row>
    <row r="149" spans="2:11" ht="12.75">
      <c r="B149" s="360"/>
      <c r="C149" s="213"/>
      <c r="D149" s="213"/>
      <c r="E149" s="213"/>
      <c r="F149" s="211"/>
      <c r="G149" s="211"/>
      <c r="H149" s="211"/>
      <c r="I149" s="211"/>
      <c r="J149" s="211"/>
      <c r="K149" s="214"/>
    </row>
    <row r="150" spans="2:11" ht="12.75">
      <c r="B150" s="360"/>
      <c r="C150" s="213"/>
      <c r="D150" s="213"/>
      <c r="E150" s="213"/>
      <c r="F150" s="211"/>
      <c r="G150" s="211"/>
      <c r="H150" s="211"/>
      <c r="I150" s="211"/>
      <c r="J150" s="211"/>
      <c r="K150" s="214"/>
    </row>
    <row r="151" spans="2:11" ht="12.75">
      <c r="B151" s="360"/>
      <c r="C151" s="213"/>
      <c r="D151" s="213"/>
      <c r="E151" s="213"/>
      <c r="F151" s="211"/>
      <c r="G151" s="211"/>
      <c r="H151" s="211"/>
      <c r="I151" s="211"/>
      <c r="J151" s="211"/>
      <c r="K151" s="214"/>
    </row>
    <row r="152" spans="2:11" ht="12.75">
      <c r="B152" s="360"/>
      <c r="C152" s="213"/>
      <c r="D152" s="213"/>
      <c r="E152" s="213"/>
      <c r="F152" s="211"/>
      <c r="G152" s="211"/>
      <c r="H152" s="211"/>
      <c r="I152" s="211"/>
      <c r="J152" s="211"/>
      <c r="K152" s="214"/>
    </row>
    <row r="153" spans="2:11" ht="12.75">
      <c r="B153" s="360"/>
      <c r="C153" s="213"/>
      <c r="D153" s="213"/>
      <c r="E153" s="213"/>
      <c r="F153" s="211"/>
      <c r="G153" s="211"/>
      <c r="H153" s="211"/>
      <c r="I153" s="211"/>
      <c r="J153" s="211"/>
      <c r="K153" s="214"/>
    </row>
    <row r="154" spans="2:11" ht="12.75">
      <c r="B154" s="360"/>
      <c r="C154" s="213"/>
      <c r="D154" s="213"/>
      <c r="E154" s="213"/>
      <c r="F154" s="211"/>
      <c r="G154" s="211"/>
      <c r="H154" s="211"/>
      <c r="I154" s="211"/>
      <c r="J154" s="211"/>
      <c r="K154" s="214"/>
    </row>
    <row r="155" spans="2:11" ht="12.75">
      <c r="B155" s="360"/>
      <c r="C155" s="213"/>
      <c r="D155" s="213"/>
      <c r="E155" s="213"/>
      <c r="F155" s="211"/>
      <c r="G155" s="211"/>
      <c r="H155" s="211"/>
      <c r="I155" s="211"/>
      <c r="J155" s="211"/>
      <c r="K155" s="214"/>
    </row>
    <row r="156" spans="2:11" ht="12.75">
      <c r="B156" s="360"/>
      <c r="C156" s="213"/>
      <c r="D156" s="213"/>
      <c r="E156" s="213"/>
      <c r="F156" s="211"/>
      <c r="G156" s="211"/>
      <c r="H156" s="211"/>
      <c r="I156" s="211"/>
      <c r="J156" s="211"/>
      <c r="K156" s="214"/>
    </row>
    <row r="157" spans="2:11" ht="12.75">
      <c r="B157" s="360"/>
      <c r="C157" s="213"/>
      <c r="D157" s="213"/>
      <c r="E157" s="213"/>
      <c r="F157" s="211"/>
      <c r="G157" s="211"/>
      <c r="H157" s="211"/>
      <c r="I157" s="211"/>
      <c r="J157" s="211"/>
      <c r="K157" s="214"/>
    </row>
    <row r="158" spans="2:11" ht="12.75">
      <c r="B158" s="360"/>
      <c r="C158" s="213"/>
      <c r="D158" s="213"/>
      <c r="E158" s="213"/>
      <c r="F158" s="211"/>
      <c r="G158" s="211"/>
      <c r="H158" s="211"/>
      <c r="I158" s="211"/>
      <c r="J158" s="211"/>
      <c r="K158" s="214"/>
    </row>
    <row r="159" spans="2:11" ht="12.75">
      <c r="B159" s="360"/>
      <c r="C159" s="213"/>
      <c r="D159" s="213"/>
      <c r="E159" s="213"/>
      <c r="F159" s="211"/>
      <c r="G159" s="211"/>
      <c r="H159" s="211"/>
      <c r="I159" s="211"/>
      <c r="J159" s="211"/>
      <c r="K159" s="214"/>
    </row>
    <row r="160" spans="2:11" ht="12.75">
      <c r="B160" s="360"/>
      <c r="C160" s="213"/>
      <c r="D160" s="213"/>
      <c r="E160" s="213"/>
      <c r="F160" s="211"/>
      <c r="G160" s="211"/>
      <c r="H160" s="211"/>
      <c r="I160" s="211"/>
      <c r="J160" s="211"/>
      <c r="K160" s="214"/>
    </row>
    <row r="161" spans="2:11" ht="12.75">
      <c r="B161" s="360"/>
      <c r="C161" s="213"/>
      <c r="D161" s="213"/>
      <c r="E161" s="213"/>
      <c r="F161" s="211"/>
      <c r="G161" s="211"/>
      <c r="H161" s="211"/>
      <c r="I161" s="211"/>
      <c r="J161" s="211"/>
      <c r="K161" s="214"/>
    </row>
    <row r="162" spans="2:11" ht="12.75">
      <c r="B162" s="360"/>
      <c r="C162" s="213"/>
      <c r="D162" s="213"/>
      <c r="E162" s="213"/>
      <c r="F162" s="211"/>
      <c r="G162" s="211"/>
      <c r="H162" s="211"/>
      <c r="I162" s="211"/>
      <c r="J162" s="211"/>
      <c r="K162" s="214"/>
    </row>
    <row r="163" spans="2:11" ht="12.75">
      <c r="B163" s="360"/>
      <c r="C163" s="213"/>
      <c r="D163" s="213"/>
      <c r="E163" s="213"/>
      <c r="F163" s="211"/>
      <c r="G163" s="211"/>
      <c r="H163" s="211"/>
      <c r="I163" s="211"/>
      <c r="J163" s="211"/>
      <c r="K163" s="214"/>
    </row>
    <row r="164" spans="2:11" ht="12.75">
      <c r="B164" s="360"/>
      <c r="C164" s="213"/>
      <c r="D164" s="213"/>
      <c r="E164" s="213"/>
      <c r="F164" s="211"/>
      <c r="G164" s="211"/>
      <c r="H164" s="211"/>
      <c r="I164" s="211"/>
      <c r="J164" s="211"/>
      <c r="K164" s="214"/>
    </row>
    <row r="165" spans="2:11" ht="12.75">
      <c r="B165" s="360"/>
      <c r="C165" s="213"/>
      <c r="D165" s="213"/>
      <c r="E165" s="213"/>
      <c r="F165" s="211"/>
      <c r="G165" s="211"/>
      <c r="H165" s="211"/>
      <c r="I165" s="211"/>
      <c r="J165" s="211"/>
      <c r="K165" s="214"/>
    </row>
    <row r="166" spans="2:11" ht="12.75">
      <c r="B166" s="360"/>
      <c r="C166" s="213"/>
      <c r="D166" s="213"/>
      <c r="E166" s="213"/>
      <c r="F166" s="211"/>
      <c r="G166" s="211"/>
      <c r="H166" s="211"/>
      <c r="I166" s="211"/>
      <c r="J166" s="211"/>
      <c r="K166" s="214"/>
    </row>
    <row r="167" spans="2:11" ht="12.75">
      <c r="B167" s="360"/>
      <c r="C167" s="213"/>
      <c r="D167" s="213"/>
      <c r="E167" s="213"/>
      <c r="F167" s="211"/>
      <c r="G167" s="211"/>
      <c r="H167" s="211"/>
      <c r="I167" s="211"/>
      <c r="J167" s="211"/>
      <c r="K167" s="214"/>
    </row>
    <row r="168" spans="2:11" ht="12.75">
      <c r="B168" s="360"/>
      <c r="C168" s="213"/>
      <c r="D168" s="213"/>
      <c r="E168" s="213"/>
      <c r="F168" s="211"/>
      <c r="G168" s="211"/>
      <c r="H168" s="211"/>
      <c r="I168" s="211"/>
      <c r="J168" s="211"/>
      <c r="K168" s="214"/>
    </row>
    <row r="169" spans="2:11" ht="12.75">
      <c r="B169" s="360"/>
      <c r="C169" s="213"/>
      <c r="D169" s="213"/>
      <c r="E169" s="213"/>
      <c r="F169" s="211"/>
      <c r="G169" s="211"/>
      <c r="H169" s="211"/>
      <c r="I169" s="211"/>
      <c r="J169" s="211"/>
      <c r="K169" s="214"/>
    </row>
    <row r="170" spans="2:11" ht="12.75">
      <c r="B170" s="360"/>
      <c r="C170" s="213"/>
      <c r="D170" s="213"/>
      <c r="E170" s="213"/>
      <c r="F170" s="211"/>
      <c r="G170" s="211"/>
      <c r="H170" s="211"/>
      <c r="I170" s="211"/>
      <c r="J170" s="211"/>
      <c r="K170" s="214"/>
    </row>
    <row r="171" spans="2:11" ht="12.75">
      <c r="B171" s="360"/>
      <c r="C171" s="213"/>
      <c r="D171" s="213"/>
      <c r="E171" s="213"/>
      <c r="F171" s="211"/>
      <c r="G171" s="211"/>
      <c r="H171" s="211"/>
      <c r="I171" s="211"/>
      <c r="J171" s="211"/>
      <c r="K171" s="214"/>
    </row>
    <row r="172" spans="2:11" ht="12.75">
      <c r="B172" s="360"/>
      <c r="C172" s="213"/>
      <c r="D172" s="213"/>
      <c r="E172" s="213"/>
      <c r="F172" s="211"/>
      <c r="G172" s="211"/>
      <c r="H172" s="211"/>
      <c r="I172" s="211"/>
      <c r="J172" s="211"/>
      <c r="K172" s="214"/>
    </row>
    <row r="173" spans="2:11" ht="12.75">
      <c r="B173" s="360"/>
      <c r="C173" s="213"/>
      <c r="D173" s="213"/>
      <c r="E173" s="213"/>
      <c r="F173" s="211"/>
      <c r="G173" s="211"/>
      <c r="H173" s="211"/>
      <c r="I173" s="211"/>
      <c r="J173" s="211"/>
      <c r="K173" s="214"/>
    </row>
    <row r="174" spans="2:11" ht="12.75">
      <c r="B174" s="360"/>
      <c r="C174" s="213"/>
      <c r="D174" s="213"/>
      <c r="E174" s="213"/>
      <c r="F174" s="211"/>
      <c r="G174" s="211"/>
      <c r="H174" s="211"/>
      <c r="I174" s="211"/>
      <c r="J174" s="211"/>
      <c r="K174" s="214"/>
    </row>
    <row r="175" spans="2:11" ht="12.75">
      <c r="B175" s="360"/>
      <c r="C175" s="213"/>
      <c r="D175" s="213"/>
      <c r="E175" s="213"/>
      <c r="F175" s="211"/>
      <c r="G175" s="211"/>
      <c r="H175" s="211"/>
      <c r="I175" s="211"/>
      <c r="J175" s="211"/>
      <c r="K175" s="214"/>
    </row>
    <row r="176" spans="2:11" ht="12.75">
      <c r="B176" s="360"/>
      <c r="C176" s="213"/>
      <c r="D176" s="213"/>
      <c r="E176" s="213"/>
      <c r="F176" s="211"/>
      <c r="G176" s="211"/>
      <c r="H176" s="211"/>
      <c r="I176" s="211"/>
      <c r="J176" s="211"/>
      <c r="K176" s="214"/>
    </row>
    <row r="177" spans="2:11" ht="12.75">
      <c r="B177" s="360"/>
      <c r="C177" s="213"/>
      <c r="D177" s="213"/>
      <c r="E177" s="213"/>
      <c r="F177" s="211"/>
      <c r="G177" s="211"/>
      <c r="H177" s="211"/>
      <c r="I177" s="211"/>
      <c r="J177" s="211"/>
      <c r="K177" s="214"/>
    </row>
    <row r="178" spans="2:11" ht="12.75">
      <c r="B178" s="360"/>
      <c r="C178" s="213"/>
      <c r="D178" s="213"/>
      <c r="E178" s="213"/>
      <c r="F178" s="211"/>
      <c r="G178" s="211"/>
      <c r="H178" s="211"/>
      <c r="I178" s="211"/>
      <c r="J178" s="211"/>
      <c r="K178" s="214"/>
    </row>
    <row r="179" spans="2:11" ht="12.75">
      <c r="B179" s="360"/>
      <c r="C179" s="213"/>
      <c r="D179" s="213"/>
      <c r="E179" s="213"/>
      <c r="F179" s="211"/>
      <c r="G179" s="211"/>
      <c r="H179" s="211"/>
      <c r="I179" s="211"/>
      <c r="J179" s="211"/>
      <c r="K179" s="214"/>
    </row>
    <row r="180" spans="2:11" ht="12.75">
      <c r="B180" s="360"/>
      <c r="C180" s="213"/>
      <c r="D180" s="213"/>
      <c r="E180" s="213"/>
      <c r="F180" s="211"/>
      <c r="G180" s="211"/>
      <c r="H180" s="211"/>
      <c r="I180" s="211"/>
      <c r="J180" s="211"/>
      <c r="K180" s="214"/>
    </row>
    <row r="181" spans="2:11" ht="12.75">
      <c r="B181" s="360"/>
      <c r="C181" s="213"/>
      <c r="D181" s="213"/>
      <c r="E181" s="213"/>
      <c r="F181" s="211"/>
      <c r="G181" s="211"/>
      <c r="H181" s="211"/>
      <c r="I181" s="211"/>
      <c r="J181" s="211"/>
      <c r="K181" s="214"/>
    </row>
    <row r="182" spans="2:11" ht="12.75">
      <c r="B182" s="360"/>
      <c r="C182" s="213"/>
      <c r="D182" s="213"/>
      <c r="E182" s="213"/>
      <c r="F182" s="211"/>
      <c r="G182" s="211"/>
      <c r="H182" s="211"/>
      <c r="I182" s="211"/>
      <c r="J182" s="211"/>
      <c r="K182" s="214"/>
    </row>
    <row r="183" spans="2:11" ht="12.75">
      <c r="B183" s="360"/>
      <c r="C183" s="213"/>
      <c r="D183" s="213"/>
      <c r="E183" s="213"/>
      <c r="F183" s="211"/>
      <c r="G183" s="211"/>
      <c r="H183" s="211"/>
      <c r="I183" s="211"/>
      <c r="J183" s="211"/>
      <c r="K183" s="214"/>
    </row>
    <row r="184" spans="2:11" ht="12.75">
      <c r="B184" s="360"/>
      <c r="C184" s="213"/>
      <c r="D184" s="213"/>
      <c r="E184" s="213"/>
      <c r="F184" s="211"/>
      <c r="G184" s="211"/>
      <c r="H184" s="211"/>
      <c r="I184" s="211"/>
      <c r="J184" s="211"/>
      <c r="K184" s="214"/>
    </row>
    <row r="185" spans="2:11" ht="12.75">
      <c r="B185" s="360"/>
      <c r="C185" s="213"/>
      <c r="D185" s="213"/>
      <c r="E185" s="213"/>
      <c r="F185" s="211"/>
      <c r="G185" s="211"/>
      <c r="H185" s="211"/>
      <c r="I185" s="211"/>
      <c r="J185" s="211"/>
      <c r="K185" s="214"/>
    </row>
    <row r="186" spans="2:11" ht="12.75">
      <c r="B186" s="360"/>
      <c r="C186" s="213"/>
      <c r="D186" s="213"/>
      <c r="E186" s="213"/>
      <c r="F186" s="211"/>
      <c r="G186" s="211"/>
      <c r="H186" s="211"/>
      <c r="I186" s="211"/>
      <c r="J186" s="211"/>
      <c r="K186" s="214"/>
    </row>
    <row r="187" spans="2:11" ht="12.75">
      <c r="B187" s="360"/>
      <c r="C187" s="213"/>
      <c r="D187" s="213"/>
      <c r="E187" s="213"/>
      <c r="F187" s="211"/>
      <c r="G187" s="211"/>
      <c r="H187" s="211"/>
      <c r="I187" s="211"/>
      <c r="J187" s="211"/>
      <c r="K187" s="214"/>
    </row>
    <row r="188" spans="2:11" ht="12.75">
      <c r="B188" s="360"/>
      <c r="C188" s="213"/>
      <c r="D188" s="213"/>
      <c r="E188" s="213"/>
      <c r="F188" s="211"/>
      <c r="G188" s="211"/>
      <c r="H188" s="211"/>
      <c r="I188" s="211"/>
      <c r="J188" s="211"/>
      <c r="K188" s="214"/>
    </row>
    <row r="189" spans="2:11" ht="12.75">
      <c r="B189" s="360"/>
      <c r="C189" s="213"/>
      <c r="D189" s="213"/>
      <c r="E189" s="213"/>
      <c r="F189" s="211"/>
      <c r="G189" s="211"/>
      <c r="H189" s="211"/>
      <c r="I189" s="211"/>
      <c r="J189" s="211"/>
      <c r="K189" s="214"/>
    </row>
    <row r="190" spans="2:11" ht="12.75">
      <c r="B190" s="360"/>
      <c r="C190" s="213"/>
      <c r="D190" s="213"/>
      <c r="E190" s="213"/>
      <c r="F190" s="211"/>
      <c r="G190" s="211"/>
      <c r="H190" s="211"/>
      <c r="I190" s="211"/>
      <c r="J190" s="211"/>
      <c r="K190" s="214"/>
    </row>
    <row r="191" spans="2:11" ht="12.75">
      <c r="B191" s="360"/>
      <c r="C191" s="213"/>
      <c r="D191" s="213"/>
      <c r="E191" s="213"/>
      <c r="F191" s="211"/>
      <c r="G191" s="211"/>
      <c r="H191" s="211"/>
      <c r="I191" s="211"/>
      <c r="J191" s="211"/>
      <c r="K191" s="214"/>
    </row>
    <row r="192" spans="2:11" ht="12.75">
      <c r="B192" s="360"/>
      <c r="C192" s="213"/>
      <c r="D192" s="213"/>
      <c r="E192" s="213"/>
      <c r="F192" s="211"/>
      <c r="G192" s="211"/>
      <c r="H192" s="211"/>
      <c r="I192" s="211"/>
      <c r="J192" s="211"/>
      <c r="K192" s="214"/>
    </row>
    <row r="193" spans="2:11" ht="12.75">
      <c r="B193" s="360"/>
      <c r="C193" s="213"/>
      <c r="D193" s="213"/>
      <c r="E193" s="213"/>
      <c r="F193" s="211"/>
      <c r="G193" s="211"/>
      <c r="H193" s="211"/>
      <c r="I193" s="211"/>
      <c r="J193" s="211"/>
      <c r="K193" s="214"/>
    </row>
    <row r="194" spans="2:11" ht="12.75">
      <c r="B194" s="360"/>
      <c r="C194" s="213"/>
      <c r="D194" s="213"/>
      <c r="E194" s="213"/>
      <c r="F194" s="211"/>
      <c r="G194" s="211"/>
      <c r="H194" s="211"/>
      <c r="I194" s="211"/>
      <c r="J194" s="211"/>
      <c r="K194" s="214"/>
    </row>
    <row r="195" spans="2:11" ht="12.75">
      <c r="B195" s="360"/>
      <c r="C195" s="213"/>
      <c r="D195" s="213"/>
      <c r="E195" s="213"/>
      <c r="F195" s="211"/>
      <c r="G195" s="211"/>
      <c r="H195" s="211"/>
      <c r="I195" s="211"/>
      <c r="J195" s="211"/>
      <c r="K195" s="214"/>
    </row>
    <row r="196" spans="2:11" ht="12.75">
      <c r="B196" s="360"/>
      <c r="C196" s="213"/>
      <c r="D196" s="213"/>
      <c r="E196" s="213"/>
      <c r="F196" s="211"/>
      <c r="G196" s="211"/>
      <c r="H196" s="211"/>
      <c r="I196" s="211"/>
      <c r="J196" s="211"/>
      <c r="K196" s="214"/>
    </row>
    <row r="197" spans="2:11" ht="12.75">
      <c r="B197" s="360"/>
      <c r="C197" s="213"/>
      <c r="D197" s="213"/>
      <c r="E197" s="213"/>
      <c r="F197" s="211"/>
      <c r="G197" s="211"/>
      <c r="H197" s="211"/>
      <c r="I197" s="211"/>
      <c r="J197" s="211"/>
      <c r="K197" s="214"/>
    </row>
    <row r="198" spans="2:11" ht="12.75">
      <c r="B198" s="360"/>
      <c r="C198" s="213"/>
      <c r="D198" s="213"/>
      <c r="E198" s="213"/>
      <c r="F198" s="211"/>
      <c r="G198" s="211"/>
      <c r="H198" s="211"/>
      <c r="I198" s="211"/>
      <c r="J198" s="211"/>
      <c r="K198" s="214"/>
    </row>
    <row r="199" spans="2:11" ht="12.75">
      <c r="B199" s="360"/>
      <c r="C199" s="213"/>
      <c r="D199" s="213"/>
      <c r="E199" s="213"/>
      <c r="F199" s="211"/>
      <c r="G199" s="211"/>
      <c r="H199" s="211"/>
      <c r="I199" s="211"/>
      <c r="J199" s="211"/>
      <c r="K199" s="214"/>
    </row>
    <row r="200" spans="2:11" ht="12.75">
      <c r="B200" s="360"/>
      <c r="C200" s="213"/>
      <c r="D200" s="213"/>
      <c r="E200" s="213"/>
      <c r="F200" s="211"/>
      <c r="G200" s="211"/>
      <c r="H200" s="211"/>
      <c r="I200" s="211"/>
      <c r="J200" s="211"/>
      <c r="K200" s="214"/>
    </row>
    <row r="201" spans="2:11" ht="12.75">
      <c r="B201" s="360"/>
      <c r="C201" s="213"/>
      <c r="D201" s="213"/>
      <c r="E201" s="213"/>
      <c r="F201" s="211"/>
      <c r="G201" s="211"/>
      <c r="H201" s="211"/>
      <c r="I201" s="211"/>
      <c r="J201" s="211"/>
      <c r="K201" s="214"/>
    </row>
    <row r="202" spans="2:11" ht="12.75">
      <c r="B202" s="360"/>
      <c r="C202" s="213"/>
      <c r="D202" s="213"/>
      <c r="E202" s="213"/>
      <c r="F202" s="211"/>
      <c r="G202" s="211"/>
      <c r="H202" s="211"/>
      <c r="I202" s="211"/>
      <c r="J202" s="211"/>
      <c r="K202" s="214"/>
    </row>
    <row r="203" spans="2:11" ht="12.75">
      <c r="B203" s="360"/>
      <c r="C203" s="213"/>
      <c r="D203" s="213"/>
      <c r="E203" s="213"/>
      <c r="F203" s="211"/>
      <c r="G203" s="211"/>
      <c r="H203" s="211"/>
      <c r="I203" s="211"/>
      <c r="J203" s="211"/>
      <c r="K203" s="214"/>
    </row>
    <row r="204" spans="2:11" ht="12.75">
      <c r="B204" s="360"/>
      <c r="C204" s="213"/>
      <c r="D204" s="213"/>
      <c r="E204" s="213"/>
      <c r="F204" s="211"/>
      <c r="G204" s="211"/>
      <c r="H204" s="211"/>
      <c r="I204" s="211"/>
      <c r="J204" s="211"/>
      <c r="K204" s="214"/>
    </row>
    <row r="205" spans="2:11" ht="12.75">
      <c r="B205" s="360"/>
      <c r="C205" s="213"/>
      <c r="D205" s="213"/>
      <c r="E205" s="213"/>
      <c r="F205" s="211"/>
      <c r="G205" s="211"/>
      <c r="H205" s="211"/>
      <c r="I205" s="211"/>
      <c r="J205" s="211"/>
      <c r="K205" s="214"/>
    </row>
    <row r="206" spans="2:11" ht="12.75">
      <c r="B206" s="360"/>
      <c r="C206" s="213"/>
      <c r="D206" s="213"/>
      <c r="E206" s="213"/>
      <c r="F206" s="211"/>
      <c r="G206" s="211"/>
      <c r="H206" s="211"/>
      <c r="I206" s="211"/>
      <c r="J206" s="211"/>
      <c r="K206" s="214"/>
    </row>
    <row r="207" spans="2:11" ht="12.75">
      <c r="B207" s="360"/>
      <c r="C207" s="213"/>
      <c r="D207" s="213"/>
      <c r="E207" s="213"/>
      <c r="F207" s="211"/>
      <c r="G207" s="211"/>
      <c r="H207" s="211"/>
      <c r="I207" s="211"/>
      <c r="J207" s="211"/>
      <c r="K207" s="214"/>
    </row>
    <row r="208" spans="2:11" ht="12.75">
      <c r="B208" s="360"/>
      <c r="C208" s="213"/>
      <c r="D208" s="213"/>
      <c r="E208" s="213"/>
      <c r="F208" s="211"/>
      <c r="G208" s="211"/>
      <c r="H208" s="211"/>
      <c r="I208" s="211"/>
      <c r="J208" s="211"/>
      <c r="K208" s="214"/>
    </row>
    <row r="209" spans="2:11" ht="12.75">
      <c r="B209" s="360"/>
      <c r="C209" s="213"/>
      <c r="D209" s="213"/>
      <c r="E209" s="213"/>
      <c r="F209" s="211"/>
      <c r="G209" s="211"/>
      <c r="H209" s="211"/>
      <c r="I209" s="211"/>
      <c r="J209" s="211"/>
      <c r="K209" s="214"/>
    </row>
    <row r="210" spans="2:11" ht="12.75">
      <c r="B210" s="360"/>
      <c r="C210" s="213"/>
      <c r="D210" s="213"/>
      <c r="E210" s="213"/>
      <c r="F210" s="211"/>
      <c r="G210" s="211"/>
      <c r="H210" s="211"/>
      <c r="I210" s="211"/>
      <c r="J210" s="211"/>
      <c r="K210" s="214"/>
    </row>
    <row r="211" spans="2:11" ht="12.75">
      <c r="B211" s="360"/>
      <c r="C211" s="213"/>
      <c r="D211" s="213"/>
      <c r="E211" s="213"/>
      <c r="F211" s="211"/>
      <c r="G211" s="211"/>
      <c r="H211" s="211"/>
      <c r="I211" s="211"/>
      <c r="J211" s="211"/>
      <c r="K211" s="214"/>
    </row>
    <row r="212" spans="2:11" ht="12.75">
      <c r="B212" s="360"/>
      <c r="C212" s="213"/>
      <c r="D212" s="213"/>
      <c r="E212" s="213"/>
      <c r="F212" s="211"/>
      <c r="G212" s="211"/>
      <c r="H212" s="211"/>
      <c r="I212" s="211"/>
      <c r="J212" s="211"/>
      <c r="K212" s="214"/>
    </row>
    <row r="213" spans="2:11" ht="12.75">
      <c r="B213" s="360"/>
      <c r="C213" s="213"/>
      <c r="D213" s="213"/>
      <c r="E213" s="213"/>
      <c r="F213" s="211"/>
      <c r="G213" s="211"/>
      <c r="H213" s="211"/>
      <c r="I213" s="211"/>
      <c r="J213" s="211"/>
      <c r="K213" s="214"/>
    </row>
    <row r="214" spans="2:11" ht="12.75">
      <c r="B214" s="360"/>
      <c r="C214" s="213"/>
      <c r="D214" s="213"/>
      <c r="E214" s="213"/>
      <c r="F214" s="211"/>
      <c r="G214" s="211"/>
      <c r="H214" s="211"/>
      <c r="I214" s="211"/>
      <c r="J214" s="211"/>
      <c r="K214" s="214"/>
    </row>
    <row r="215" spans="2:11" ht="12.75">
      <c r="B215" s="360"/>
      <c r="C215" s="213"/>
      <c r="D215" s="213"/>
      <c r="E215" s="213"/>
      <c r="F215" s="211"/>
      <c r="G215" s="211"/>
      <c r="H215" s="211"/>
      <c r="I215" s="211"/>
      <c r="J215" s="211"/>
      <c r="K215" s="214"/>
    </row>
    <row r="216" spans="2:11" ht="12.75">
      <c r="B216" s="360"/>
      <c r="C216" s="213"/>
      <c r="D216" s="213"/>
      <c r="E216" s="213"/>
      <c r="F216" s="211"/>
      <c r="G216" s="211"/>
      <c r="H216" s="211"/>
      <c r="I216" s="211"/>
      <c r="J216" s="211"/>
      <c r="K216" s="214"/>
    </row>
    <row r="217" spans="2:11" ht="12.75">
      <c r="B217" s="360"/>
      <c r="C217" s="213"/>
      <c r="D217" s="213"/>
      <c r="E217" s="213"/>
      <c r="F217" s="211"/>
      <c r="G217" s="211"/>
      <c r="H217" s="211"/>
      <c r="I217" s="211"/>
      <c r="J217" s="211"/>
      <c r="K217" s="214"/>
    </row>
    <row r="218" spans="2:11" ht="12.75">
      <c r="B218" s="360"/>
      <c r="C218" s="213"/>
      <c r="D218" s="213"/>
      <c r="E218" s="213"/>
      <c r="F218" s="211"/>
      <c r="G218" s="211"/>
      <c r="H218" s="211"/>
      <c r="I218" s="211"/>
      <c r="J218" s="211"/>
      <c r="K218" s="214"/>
    </row>
    <row r="219" spans="2:11" ht="12.75">
      <c r="B219" s="360"/>
      <c r="C219" s="213"/>
      <c r="D219" s="213"/>
      <c r="E219" s="213"/>
      <c r="F219" s="211"/>
      <c r="G219" s="211"/>
      <c r="H219" s="211"/>
      <c r="I219" s="211"/>
      <c r="J219" s="211"/>
      <c r="K219" s="214"/>
    </row>
    <row r="220" spans="2:11" ht="12.75">
      <c r="B220" s="360"/>
      <c r="C220" s="213"/>
      <c r="D220" s="213"/>
      <c r="E220" s="213"/>
      <c r="F220" s="211"/>
      <c r="G220" s="211"/>
      <c r="H220" s="211"/>
      <c r="I220" s="211"/>
      <c r="J220" s="211"/>
      <c r="K220" s="214"/>
    </row>
    <row r="221" spans="2:11" ht="12.75">
      <c r="B221" s="360"/>
      <c r="C221" s="213"/>
      <c r="D221" s="213"/>
      <c r="E221" s="213"/>
      <c r="F221" s="211"/>
      <c r="G221" s="211"/>
      <c r="H221" s="211"/>
      <c r="I221" s="211"/>
      <c r="J221" s="211"/>
      <c r="K221" s="214"/>
    </row>
    <row r="222" spans="2:11" ht="12.75">
      <c r="B222" s="360"/>
      <c r="C222" s="213"/>
      <c r="D222" s="213"/>
      <c r="E222" s="213"/>
      <c r="F222" s="211"/>
      <c r="G222" s="211"/>
      <c r="H222" s="211"/>
      <c r="I222" s="211"/>
      <c r="J222" s="211"/>
      <c r="K222" s="214"/>
    </row>
    <row r="223" spans="2:11" ht="12.75">
      <c r="B223" s="360"/>
      <c r="C223" s="213"/>
      <c r="D223" s="213"/>
      <c r="E223" s="213"/>
      <c r="F223" s="211"/>
      <c r="G223" s="211"/>
      <c r="H223" s="211"/>
      <c r="I223" s="211"/>
      <c r="J223" s="211"/>
      <c r="K223" s="214"/>
    </row>
    <row r="224" spans="2:11" ht="12.75">
      <c r="B224" s="360"/>
      <c r="C224" s="213"/>
      <c r="D224" s="213"/>
      <c r="E224" s="213"/>
      <c r="F224" s="211"/>
      <c r="G224" s="211"/>
      <c r="H224" s="211"/>
      <c r="I224" s="211"/>
      <c r="J224" s="211"/>
      <c r="K224" s="214"/>
    </row>
    <row r="225" spans="2:11" ht="12.75">
      <c r="B225" s="360"/>
      <c r="C225" s="213"/>
      <c r="D225" s="213"/>
      <c r="E225" s="213"/>
      <c r="F225" s="211"/>
      <c r="G225" s="211"/>
      <c r="H225" s="211"/>
      <c r="I225" s="211"/>
      <c r="J225" s="211"/>
      <c r="K225" s="214"/>
    </row>
    <row r="226" spans="2:11" ht="12.75">
      <c r="B226" s="360"/>
      <c r="C226" s="213"/>
      <c r="D226" s="213"/>
      <c r="E226" s="213"/>
      <c r="F226" s="211"/>
      <c r="G226" s="211"/>
      <c r="H226" s="211"/>
      <c r="I226" s="211"/>
      <c r="J226" s="211"/>
      <c r="K226" s="214"/>
    </row>
    <row r="227" spans="2:11" ht="12.75">
      <c r="B227" s="360"/>
      <c r="C227" s="213"/>
      <c r="D227" s="213"/>
      <c r="E227" s="213"/>
      <c r="F227" s="211"/>
      <c r="G227" s="211"/>
      <c r="H227" s="211"/>
      <c r="I227" s="211"/>
      <c r="J227" s="211"/>
      <c r="K227" s="214"/>
    </row>
    <row r="228" spans="2:11" ht="12.75">
      <c r="B228" s="360"/>
      <c r="C228" s="213"/>
      <c r="D228" s="213"/>
      <c r="E228" s="213"/>
      <c r="F228" s="211"/>
      <c r="G228" s="211"/>
      <c r="H228" s="211"/>
      <c r="I228" s="211"/>
      <c r="J228" s="211"/>
      <c r="K228" s="214"/>
    </row>
    <row r="229" spans="2:11" ht="12.75">
      <c r="B229" s="360"/>
      <c r="C229" s="213"/>
      <c r="D229" s="213"/>
      <c r="E229" s="213"/>
      <c r="F229" s="211"/>
      <c r="G229" s="211"/>
      <c r="H229" s="211"/>
      <c r="I229" s="211"/>
      <c r="J229" s="211"/>
      <c r="K229" s="214"/>
    </row>
    <row r="230" spans="2:11" ht="12.75">
      <c r="B230" s="360"/>
      <c r="C230" s="213"/>
      <c r="D230" s="213"/>
      <c r="E230" s="213"/>
      <c r="F230" s="211"/>
      <c r="G230" s="211"/>
      <c r="H230" s="211"/>
      <c r="I230" s="211"/>
      <c r="J230" s="211"/>
      <c r="K230" s="214"/>
    </row>
    <row r="231" spans="2:11" ht="12.75">
      <c r="B231" s="360"/>
      <c r="C231" s="213"/>
      <c r="D231" s="213"/>
      <c r="E231" s="213"/>
      <c r="F231" s="211"/>
      <c r="G231" s="211"/>
      <c r="H231" s="211"/>
      <c r="I231" s="211"/>
      <c r="J231" s="211"/>
      <c r="K231" s="214"/>
    </row>
    <row r="232" spans="2:11" ht="12.75">
      <c r="B232" s="360"/>
      <c r="C232" s="213"/>
      <c r="D232" s="213"/>
      <c r="E232" s="213"/>
      <c r="F232" s="211"/>
      <c r="G232" s="211"/>
      <c r="H232" s="211"/>
      <c r="I232" s="211"/>
      <c r="J232" s="211"/>
      <c r="K232" s="214"/>
    </row>
    <row r="233" spans="2:11" ht="12.75">
      <c r="B233" s="360"/>
      <c r="C233" s="213"/>
      <c r="D233" s="213"/>
      <c r="E233" s="213"/>
      <c r="F233" s="211"/>
      <c r="G233" s="211"/>
      <c r="H233" s="211"/>
      <c r="I233" s="211"/>
      <c r="J233" s="211"/>
      <c r="K233" s="214"/>
    </row>
    <row r="234" spans="2:11" ht="12.75">
      <c r="B234" s="360"/>
      <c r="C234" s="213"/>
      <c r="D234" s="213"/>
      <c r="E234" s="213"/>
      <c r="F234" s="211"/>
      <c r="G234" s="211"/>
      <c r="H234" s="211"/>
      <c r="I234" s="211"/>
      <c r="J234" s="211"/>
      <c r="K234" s="214"/>
    </row>
    <row r="235" spans="2:11" ht="12.75">
      <c r="B235" s="360"/>
      <c r="C235" s="213"/>
      <c r="D235" s="213"/>
      <c r="E235" s="213"/>
      <c r="F235" s="211"/>
      <c r="G235" s="211"/>
      <c r="H235" s="211"/>
      <c r="I235" s="211"/>
      <c r="J235" s="211"/>
      <c r="K235" s="214"/>
    </row>
    <row r="236" spans="2:11" ht="12.75">
      <c r="B236" s="360"/>
      <c r="C236" s="213"/>
      <c r="D236" s="213"/>
      <c r="E236" s="213"/>
      <c r="F236" s="211"/>
      <c r="G236" s="211"/>
      <c r="H236" s="211"/>
      <c r="I236" s="211"/>
      <c r="J236" s="211"/>
      <c r="K236" s="214"/>
    </row>
    <row r="237" spans="2:11" ht="12.75">
      <c r="B237" s="360"/>
      <c r="C237" s="213"/>
      <c r="D237" s="213"/>
      <c r="E237" s="213"/>
      <c r="F237" s="211"/>
      <c r="G237" s="211"/>
      <c r="H237" s="211"/>
      <c r="I237" s="211"/>
      <c r="J237" s="211"/>
      <c r="K237" s="214"/>
    </row>
    <row r="238" spans="2:11" ht="12.75">
      <c r="B238" s="360"/>
      <c r="C238" s="213"/>
      <c r="D238" s="213"/>
      <c r="E238" s="213"/>
      <c r="F238" s="211"/>
      <c r="G238" s="211"/>
      <c r="H238" s="211"/>
      <c r="I238" s="211"/>
      <c r="J238" s="211"/>
      <c r="K238" s="214"/>
    </row>
    <row r="239" spans="2:11" ht="12.75">
      <c r="B239" s="360"/>
      <c r="C239" s="213"/>
      <c r="D239" s="213"/>
      <c r="E239" s="213"/>
      <c r="F239" s="211"/>
      <c r="G239" s="211"/>
      <c r="H239" s="211"/>
      <c r="I239" s="211"/>
      <c r="J239" s="211"/>
      <c r="K239" s="214"/>
    </row>
    <row r="240" spans="2:11" ht="12.75">
      <c r="B240" s="360"/>
      <c r="C240" s="213"/>
      <c r="D240" s="213"/>
      <c r="E240" s="213"/>
      <c r="F240" s="211"/>
      <c r="G240" s="211"/>
      <c r="H240" s="211"/>
      <c r="I240" s="211"/>
      <c r="J240" s="211"/>
      <c r="K240" s="214"/>
    </row>
    <row r="241" spans="2:11" ht="12.75">
      <c r="B241" s="360"/>
      <c r="C241" s="213"/>
      <c r="D241" s="213"/>
      <c r="E241" s="213"/>
      <c r="F241" s="211"/>
      <c r="G241" s="211"/>
      <c r="H241" s="211"/>
      <c r="I241" s="211"/>
      <c r="J241" s="211"/>
      <c r="K241" s="214"/>
    </row>
    <row r="242" spans="2:11" ht="12.75">
      <c r="B242" s="360"/>
      <c r="C242" s="213"/>
      <c r="D242" s="213"/>
      <c r="E242" s="213"/>
      <c r="F242" s="211"/>
      <c r="G242" s="211"/>
      <c r="H242" s="211"/>
      <c r="I242" s="211"/>
      <c r="J242" s="211"/>
      <c r="K242" s="214"/>
    </row>
    <row r="243" spans="2:11" ht="12.75">
      <c r="B243" s="360"/>
      <c r="C243" s="213"/>
      <c r="D243" s="213"/>
      <c r="E243" s="213"/>
      <c r="F243" s="211"/>
      <c r="G243" s="211"/>
      <c r="H243" s="211"/>
      <c r="I243" s="211"/>
      <c r="J243" s="211"/>
      <c r="K243" s="214"/>
    </row>
    <row r="244" spans="2:11" ht="12.75">
      <c r="B244" s="360"/>
      <c r="C244" s="213"/>
      <c r="D244" s="213"/>
      <c r="E244" s="213"/>
      <c r="F244" s="211"/>
      <c r="G244" s="211"/>
      <c r="H244" s="211"/>
      <c r="I244" s="211"/>
      <c r="J244" s="211"/>
      <c r="K244" s="214"/>
    </row>
    <row r="245" spans="2:11" ht="12.75">
      <c r="B245" s="360"/>
      <c r="C245" s="213"/>
      <c r="D245" s="213"/>
      <c r="E245" s="213"/>
      <c r="F245" s="211"/>
      <c r="G245" s="211"/>
      <c r="H245" s="211"/>
      <c r="I245" s="211"/>
      <c r="J245" s="211"/>
      <c r="K245" s="214"/>
    </row>
    <row r="246" spans="2:11" ht="12.75">
      <c r="B246" s="360"/>
      <c r="C246" s="213"/>
      <c r="D246" s="213"/>
      <c r="E246" s="213"/>
      <c r="F246" s="211"/>
      <c r="G246" s="211"/>
      <c r="H246" s="211"/>
      <c r="I246" s="211"/>
      <c r="J246" s="211"/>
      <c r="K246" s="214"/>
    </row>
    <row r="247" spans="2:11" ht="12.75">
      <c r="B247" s="360"/>
      <c r="C247" s="213"/>
      <c r="D247" s="213"/>
      <c r="E247" s="213"/>
      <c r="F247" s="211"/>
      <c r="G247" s="211"/>
      <c r="H247" s="211"/>
      <c r="I247" s="211"/>
      <c r="J247" s="211"/>
      <c r="K247" s="214"/>
    </row>
    <row r="248" spans="2:11" ht="12.75">
      <c r="B248" s="360"/>
      <c r="C248" s="213"/>
      <c r="D248" s="213"/>
      <c r="E248" s="213"/>
      <c r="F248" s="211"/>
      <c r="G248" s="211"/>
      <c r="H248" s="211"/>
      <c r="I248" s="211"/>
      <c r="J248" s="211"/>
      <c r="K248" s="214"/>
    </row>
    <row r="249" spans="2:11" ht="12.75">
      <c r="B249" s="360"/>
      <c r="C249" s="213"/>
      <c r="D249" s="213"/>
      <c r="E249" s="213"/>
      <c r="F249" s="211"/>
      <c r="G249" s="211"/>
      <c r="H249" s="211"/>
      <c r="I249" s="211"/>
      <c r="J249" s="211"/>
      <c r="K249" s="214"/>
    </row>
    <row r="250" spans="2:11" ht="12.75">
      <c r="B250" s="360"/>
      <c r="C250" s="213"/>
      <c r="D250" s="213"/>
      <c r="E250" s="213"/>
      <c r="F250" s="211"/>
      <c r="G250" s="211"/>
      <c r="H250" s="211"/>
      <c r="I250" s="211"/>
      <c r="J250" s="211"/>
      <c r="K250" s="214"/>
    </row>
    <row r="251" spans="2:11" ht="12.75">
      <c r="B251" s="360"/>
      <c r="C251" s="213"/>
      <c r="D251" s="213"/>
      <c r="E251" s="213"/>
      <c r="F251" s="211"/>
      <c r="G251" s="211"/>
      <c r="H251" s="211"/>
      <c r="I251" s="211"/>
      <c r="J251" s="211"/>
      <c r="K251" s="214"/>
    </row>
    <row r="252" spans="2:11" ht="12.75">
      <c r="B252" s="360"/>
      <c r="C252" s="213"/>
      <c r="D252" s="213"/>
      <c r="E252" s="213"/>
      <c r="F252" s="211"/>
      <c r="G252" s="211"/>
      <c r="H252" s="211"/>
      <c r="I252" s="211"/>
      <c r="J252" s="211"/>
      <c r="K252" s="214"/>
    </row>
    <row r="253" spans="2:11" ht="12.75">
      <c r="B253" s="360"/>
      <c r="C253" s="213"/>
      <c r="D253" s="213"/>
      <c r="E253" s="213"/>
      <c r="F253" s="211"/>
      <c r="G253" s="211"/>
      <c r="H253" s="211"/>
      <c r="I253" s="211"/>
      <c r="J253" s="211"/>
      <c r="K253" s="214"/>
    </row>
    <row r="254" spans="2:11" ht="12.75">
      <c r="B254" s="360"/>
      <c r="C254" s="213"/>
      <c r="D254" s="213"/>
      <c r="E254" s="213"/>
      <c r="F254" s="211"/>
      <c r="G254" s="211"/>
      <c r="H254" s="211"/>
      <c r="I254" s="211"/>
      <c r="J254" s="211"/>
      <c r="K254" s="214"/>
    </row>
    <row r="255" spans="2:11" ht="12.75">
      <c r="B255" s="360"/>
      <c r="C255" s="213"/>
      <c r="D255" s="213"/>
      <c r="E255" s="213"/>
      <c r="F255" s="211"/>
      <c r="G255" s="211"/>
      <c r="H255" s="211"/>
      <c r="I255" s="211"/>
      <c r="J255" s="211"/>
      <c r="K255" s="214"/>
    </row>
    <row r="256" spans="2:11" ht="12.75">
      <c r="B256" s="360"/>
      <c r="C256" s="213"/>
      <c r="D256" s="213"/>
      <c r="E256" s="213"/>
      <c r="F256" s="211"/>
      <c r="G256" s="211"/>
      <c r="H256" s="211"/>
      <c r="I256" s="211"/>
      <c r="J256" s="211"/>
      <c r="K256" s="214"/>
    </row>
    <row r="257" spans="2:11" ht="12.75">
      <c r="B257" s="360"/>
      <c r="C257" s="213"/>
      <c r="D257" s="213"/>
      <c r="E257" s="213"/>
      <c r="F257" s="211"/>
      <c r="G257" s="211"/>
      <c r="H257" s="211"/>
      <c r="I257" s="211"/>
      <c r="J257" s="211"/>
      <c r="K257" s="214"/>
    </row>
    <row r="258" spans="2:11" ht="12.75">
      <c r="B258" s="360"/>
      <c r="C258" s="213"/>
      <c r="D258" s="213"/>
      <c r="E258" s="213"/>
      <c r="F258" s="211"/>
      <c r="G258" s="211"/>
      <c r="H258" s="211"/>
      <c r="I258" s="211"/>
      <c r="J258" s="211"/>
      <c r="K258" s="214"/>
    </row>
    <row r="259" spans="2:11" ht="12.75">
      <c r="B259" s="360"/>
      <c r="C259" s="213"/>
      <c r="D259" s="213"/>
      <c r="E259" s="213"/>
      <c r="F259" s="211"/>
      <c r="G259" s="211"/>
      <c r="H259" s="211"/>
      <c r="I259" s="211"/>
      <c r="J259" s="211"/>
      <c r="K259" s="214"/>
    </row>
    <row r="260" spans="2:11" ht="12.75">
      <c r="B260" s="360"/>
      <c r="C260" s="213"/>
      <c r="D260" s="213"/>
      <c r="E260" s="213"/>
      <c r="F260" s="211"/>
      <c r="G260" s="211"/>
      <c r="H260" s="211"/>
      <c r="I260" s="211"/>
      <c r="J260" s="211"/>
      <c r="K260" s="214"/>
    </row>
    <row r="261" spans="2:11" ht="12.75">
      <c r="B261" s="360"/>
      <c r="C261" s="213"/>
      <c r="D261" s="213"/>
      <c r="E261" s="213"/>
      <c r="F261" s="211"/>
      <c r="G261" s="211"/>
      <c r="H261" s="211"/>
      <c r="I261" s="211"/>
      <c r="J261" s="211"/>
      <c r="K261" s="214"/>
    </row>
    <row r="262" spans="2:11" ht="12.75">
      <c r="B262" s="360"/>
      <c r="C262" s="213"/>
      <c r="D262" s="213"/>
      <c r="E262" s="213"/>
      <c r="F262" s="211"/>
      <c r="G262" s="211"/>
      <c r="H262" s="211"/>
      <c r="I262" s="211"/>
      <c r="J262" s="211"/>
      <c r="K262" s="214"/>
    </row>
    <row r="263" spans="2:11" ht="12.75">
      <c r="B263" s="360"/>
      <c r="C263" s="213"/>
      <c r="D263" s="213"/>
      <c r="E263" s="213"/>
      <c r="F263" s="211"/>
      <c r="G263" s="211"/>
      <c r="H263" s="211"/>
      <c r="I263" s="211"/>
      <c r="J263" s="211"/>
      <c r="K263" s="214"/>
    </row>
    <row r="264" spans="2:11" ht="12.75">
      <c r="B264" s="360"/>
      <c r="C264" s="213"/>
      <c r="D264" s="213"/>
      <c r="E264" s="213"/>
      <c r="F264" s="211"/>
      <c r="G264" s="211"/>
      <c r="H264" s="211"/>
      <c r="I264" s="211"/>
      <c r="J264" s="211"/>
      <c r="K264" s="214"/>
    </row>
    <row r="265" spans="2:11" ht="12.75">
      <c r="B265" s="360"/>
      <c r="C265" s="213"/>
      <c r="D265" s="213"/>
      <c r="E265" s="213"/>
      <c r="F265" s="211"/>
      <c r="G265" s="211"/>
      <c r="H265" s="211"/>
      <c r="I265" s="211"/>
      <c r="J265" s="211"/>
      <c r="K265" s="214"/>
    </row>
    <row r="266" spans="2:11" ht="12.75">
      <c r="B266" s="360"/>
      <c r="C266" s="213"/>
      <c r="D266" s="213"/>
      <c r="E266" s="213"/>
      <c r="F266" s="211"/>
      <c r="G266" s="211"/>
      <c r="H266" s="211"/>
      <c r="I266" s="211"/>
      <c r="J266" s="211"/>
      <c r="K266" s="214"/>
    </row>
    <row r="267" spans="2:11" ht="12.75">
      <c r="B267" s="360"/>
      <c r="C267" s="213"/>
      <c r="D267" s="213"/>
      <c r="E267" s="213"/>
      <c r="F267" s="211"/>
      <c r="G267" s="211"/>
      <c r="H267" s="211"/>
      <c r="I267" s="211"/>
      <c r="J267" s="211"/>
      <c r="K267" s="214"/>
    </row>
    <row r="268" spans="2:11" ht="12.75">
      <c r="B268" s="360"/>
      <c r="C268" s="213"/>
      <c r="D268" s="213"/>
      <c r="E268" s="213"/>
      <c r="F268" s="211"/>
      <c r="G268" s="211"/>
      <c r="H268" s="211"/>
      <c r="I268" s="211"/>
      <c r="J268" s="211"/>
      <c r="K268" s="214"/>
    </row>
    <row r="269" spans="2:11" ht="12.75">
      <c r="B269" s="360"/>
      <c r="C269" s="213"/>
      <c r="D269" s="213"/>
      <c r="E269" s="213"/>
      <c r="F269" s="211"/>
      <c r="G269" s="211"/>
      <c r="H269" s="211"/>
      <c r="I269" s="211"/>
      <c r="J269" s="211"/>
      <c r="K269" s="214"/>
    </row>
    <row r="270" spans="2:11" ht="12.75">
      <c r="B270" s="360"/>
      <c r="C270" s="213"/>
      <c r="D270" s="213"/>
      <c r="E270" s="213"/>
      <c r="F270" s="211"/>
      <c r="G270" s="211"/>
      <c r="H270" s="211"/>
      <c r="I270" s="211"/>
      <c r="J270" s="211"/>
      <c r="K270" s="214"/>
    </row>
    <row r="271" spans="2:11" ht="12.75">
      <c r="B271" s="360"/>
      <c r="C271" s="213"/>
      <c r="D271" s="213"/>
      <c r="E271" s="213"/>
      <c r="F271" s="211"/>
      <c r="G271" s="211"/>
      <c r="H271" s="211"/>
      <c r="I271" s="211"/>
      <c r="J271" s="211"/>
      <c r="K271" s="214"/>
    </row>
    <row r="272" spans="2:11" ht="12.75">
      <c r="B272" s="360"/>
      <c r="C272" s="213"/>
      <c r="D272" s="213"/>
      <c r="E272" s="213"/>
      <c r="F272" s="211"/>
      <c r="G272" s="211"/>
      <c r="H272" s="211"/>
      <c r="I272" s="211"/>
      <c r="J272" s="211"/>
      <c r="K272" s="214"/>
    </row>
    <row r="273" spans="2:11" ht="12.75">
      <c r="B273" s="360"/>
      <c r="C273" s="213"/>
      <c r="D273" s="213"/>
      <c r="E273" s="213"/>
      <c r="F273" s="211"/>
      <c r="G273" s="211"/>
      <c r="H273" s="211"/>
      <c r="I273" s="211"/>
      <c r="J273" s="211"/>
      <c r="K273" s="214"/>
    </row>
    <row r="274" spans="2:11" ht="12.75">
      <c r="B274" s="360"/>
      <c r="C274" s="213"/>
      <c r="D274" s="213"/>
      <c r="E274" s="213"/>
      <c r="F274" s="211"/>
      <c r="G274" s="211"/>
      <c r="H274" s="211"/>
      <c r="I274" s="211"/>
      <c r="J274" s="211"/>
      <c r="K274" s="214"/>
    </row>
    <row r="275" spans="2:11" ht="12.75">
      <c r="B275" s="360"/>
      <c r="C275" s="213"/>
      <c r="D275" s="213"/>
      <c r="E275" s="213"/>
      <c r="F275" s="211"/>
      <c r="G275" s="211"/>
      <c r="H275" s="211"/>
      <c r="I275" s="211"/>
      <c r="J275" s="211"/>
      <c r="K275" s="214"/>
    </row>
    <row r="276" spans="2:11" ht="12.75">
      <c r="B276" s="360"/>
      <c r="C276" s="213"/>
      <c r="D276" s="213"/>
      <c r="E276" s="213"/>
      <c r="F276" s="211"/>
      <c r="G276" s="211"/>
      <c r="H276" s="211"/>
      <c r="I276" s="211"/>
      <c r="J276" s="211"/>
      <c r="K276" s="214"/>
    </row>
    <row r="277" spans="2:11" ht="12.75">
      <c r="B277" s="360"/>
      <c r="C277" s="213"/>
      <c r="D277" s="213"/>
      <c r="E277" s="213"/>
      <c r="F277" s="211"/>
      <c r="G277" s="211"/>
      <c r="H277" s="211"/>
      <c r="I277" s="211"/>
      <c r="J277" s="211"/>
      <c r="K277" s="214"/>
    </row>
    <row r="278" spans="2:11" ht="12.75">
      <c r="B278" s="360"/>
      <c r="C278" s="213"/>
      <c r="D278" s="213"/>
      <c r="E278" s="213"/>
      <c r="F278" s="211"/>
      <c r="G278" s="211"/>
      <c r="H278" s="211"/>
      <c r="I278" s="211"/>
      <c r="J278" s="211"/>
      <c r="K278" s="214"/>
    </row>
    <row r="279" spans="2:11" ht="12.75">
      <c r="B279" s="360"/>
      <c r="C279" s="213"/>
      <c r="D279" s="213"/>
      <c r="E279" s="213"/>
      <c r="F279" s="211"/>
      <c r="G279" s="211"/>
      <c r="H279" s="211"/>
      <c r="I279" s="211"/>
      <c r="J279" s="211"/>
      <c r="K279" s="214"/>
    </row>
    <row r="280" spans="2:11" ht="12.75">
      <c r="B280" s="360"/>
      <c r="C280" s="213"/>
      <c r="D280" s="213"/>
      <c r="E280" s="213"/>
      <c r="F280" s="211"/>
      <c r="G280" s="211"/>
      <c r="H280" s="211"/>
      <c r="I280" s="211"/>
      <c r="J280" s="211"/>
      <c r="K280" s="214"/>
    </row>
    <row r="281" spans="2:11" ht="12.75">
      <c r="B281" s="360"/>
      <c r="C281" s="213"/>
      <c r="D281" s="213"/>
      <c r="E281" s="213"/>
      <c r="F281" s="211"/>
      <c r="G281" s="211"/>
      <c r="H281" s="211"/>
      <c r="I281" s="211"/>
      <c r="J281" s="211"/>
      <c r="K281" s="214"/>
    </row>
    <row r="282" spans="2:11" ht="12.75">
      <c r="B282" s="360"/>
      <c r="C282" s="213"/>
      <c r="D282" s="213"/>
      <c r="E282" s="213"/>
      <c r="F282" s="211"/>
      <c r="G282" s="211"/>
      <c r="H282" s="211"/>
      <c r="I282" s="211"/>
      <c r="J282" s="211"/>
      <c r="K282" s="214"/>
    </row>
    <row r="283" spans="2:11" ht="12.75">
      <c r="B283" s="360"/>
      <c r="C283" s="213"/>
      <c r="D283" s="213"/>
      <c r="E283" s="213"/>
      <c r="F283" s="211"/>
      <c r="G283" s="211"/>
      <c r="H283" s="211"/>
      <c r="I283" s="211"/>
      <c r="J283" s="211"/>
      <c r="K283" s="214"/>
    </row>
    <row r="284" spans="2:11" ht="12.75">
      <c r="B284" s="360"/>
      <c r="C284" s="213"/>
      <c r="D284" s="213"/>
      <c r="E284" s="213"/>
      <c r="F284" s="211"/>
      <c r="G284" s="211"/>
      <c r="H284" s="211"/>
      <c r="I284" s="211"/>
      <c r="J284" s="211"/>
      <c r="K284" s="214"/>
    </row>
    <row r="285" spans="2:11" ht="12.75">
      <c r="B285" s="360"/>
      <c r="C285" s="213"/>
      <c r="D285" s="213"/>
      <c r="E285" s="213"/>
      <c r="F285" s="211"/>
      <c r="G285" s="211"/>
      <c r="H285" s="211"/>
      <c r="I285" s="211"/>
      <c r="J285" s="211"/>
      <c r="K285" s="214"/>
    </row>
    <row r="286" spans="2:11" ht="12.75">
      <c r="B286" s="360"/>
      <c r="C286" s="213"/>
      <c r="D286" s="213"/>
      <c r="E286" s="213"/>
      <c r="F286" s="211"/>
      <c r="G286" s="211"/>
      <c r="H286" s="211"/>
      <c r="I286" s="211"/>
      <c r="J286" s="211"/>
      <c r="K286" s="214"/>
    </row>
    <row r="287" spans="2:11" ht="12.75">
      <c r="B287" s="360"/>
      <c r="C287" s="213"/>
      <c r="D287" s="213"/>
      <c r="E287" s="213"/>
      <c r="F287" s="211"/>
      <c r="G287" s="211"/>
      <c r="H287" s="211"/>
      <c r="I287" s="211"/>
      <c r="J287" s="211"/>
      <c r="K287" s="214"/>
    </row>
    <row r="288" spans="2:11" ht="12.75">
      <c r="B288" s="360"/>
      <c r="C288" s="213"/>
      <c r="D288" s="213"/>
      <c r="E288" s="213"/>
      <c r="F288" s="211"/>
      <c r="G288" s="211"/>
      <c r="H288" s="211"/>
      <c r="I288" s="211"/>
      <c r="J288" s="211"/>
      <c r="K288" s="214"/>
    </row>
    <row r="289" spans="2:11" ht="12.75">
      <c r="B289" s="360"/>
      <c r="C289" s="213"/>
      <c r="D289" s="213"/>
      <c r="E289" s="213"/>
      <c r="F289" s="211"/>
      <c r="G289" s="211"/>
      <c r="H289" s="211"/>
      <c r="I289" s="211"/>
      <c r="J289" s="211"/>
      <c r="K289" s="214"/>
    </row>
    <row r="290" spans="2:11" ht="12.75">
      <c r="B290" s="360"/>
      <c r="C290" s="213"/>
      <c r="D290" s="213"/>
      <c r="E290" s="213"/>
      <c r="F290" s="211"/>
      <c r="G290" s="211"/>
      <c r="H290" s="211"/>
      <c r="I290" s="211"/>
      <c r="J290" s="211"/>
      <c r="K290" s="214"/>
    </row>
    <row r="291" spans="2:11" ht="12.75">
      <c r="B291" s="360"/>
      <c r="C291" s="213"/>
      <c r="D291" s="213"/>
      <c r="E291" s="213"/>
      <c r="F291" s="211"/>
      <c r="G291" s="211"/>
      <c r="H291" s="211"/>
      <c r="I291" s="211"/>
      <c r="J291" s="211"/>
      <c r="K291" s="214"/>
    </row>
    <row r="292" spans="2:11" ht="12.75">
      <c r="B292" s="360"/>
      <c r="C292" s="213"/>
      <c r="D292" s="213"/>
      <c r="E292" s="213"/>
      <c r="F292" s="211"/>
      <c r="G292" s="211"/>
      <c r="H292" s="211"/>
      <c r="I292" s="211"/>
      <c r="J292" s="211"/>
      <c r="K292" s="214"/>
    </row>
    <row r="293" spans="2:11" ht="12.75">
      <c r="B293" s="360"/>
      <c r="C293" s="213"/>
      <c r="D293" s="213"/>
      <c r="E293" s="213"/>
      <c r="F293" s="211"/>
      <c r="G293" s="211"/>
      <c r="H293" s="211"/>
      <c r="I293" s="211"/>
      <c r="J293" s="211"/>
      <c r="K293" s="214"/>
    </row>
    <row r="294" spans="2:11" ht="12.75">
      <c r="B294" s="360"/>
      <c r="C294" s="213"/>
      <c r="D294" s="213"/>
      <c r="E294" s="213"/>
      <c r="F294" s="211"/>
      <c r="G294" s="211"/>
      <c r="H294" s="211"/>
      <c r="I294" s="211"/>
      <c r="J294" s="211"/>
      <c r="K294" s="214"/>
    </row>
    <row r="295" spans="2:11" ht="12.75">
      <c r="B295" s="360"/>
      <c r="C295" s="213"/>
      <c r="D295" s="213"/>
      <c r="E295" s="213"/>
      <c r="F295" s="211"/>
      <c r="G295" s="211"/>
      <c r="H295" s="211"/>
      <c r="I295" s="211"/>
      <c r="J295" s="211"/>
      <c r="K295" s="214"/>
    </row>
    <row r="296" spans="2:11" ht="12.75">
      <c r="B296" s="360"/>
      <c r="C296" s="213"/>
      <c r="D296" s="213"/>
      <c r="E296" s="213"/>
      <c r="F296" s="211"/>
      <c r="G296" s="211"/>
      <c r="H296" s="211"/>
      <c r="I296" s="211"/>
      <c r="J296" s="211"/>
      <c r="K296" s="214"/>
    </row>
    <row r="297" spans="2:11" ht="12.75">
      <c r="B297" s="360"/>
      <c r="C297" s="213"/>
      <c r="D297" s="213"/>
      <c r="E297" s="213"/>
      <c r="F297" s="211"/>
      <c r="G297" s="211"/>
      <c r="H297" s="211"/>
      <c r="I297" s="211"/>
      <c r="J297" s="211"/>
      <c r="K297" s="214"/>
    </row>
    <row r="298" spans="2:11" ht="12.75">
      <c r="B298" s="360"/>
      <c r="C298" s="213"/>
      <c r="D298" s="213"/>
      <c r="E298" s="213"/>
      <c r="F298" s="211"/>
      <c r="G298" s="211"/>
      <c r="H298" s="211"/>
      <c r="I298" s="211"/>
      <c r="J298" s="211"/>
      <c r="K298" s="214"/>
    </row>
    <row r="299" spans="2:11" ht="12.75">
      <c r="B299" s="360"/>
      <c r="C299" s="213"/>
      <c r="D299" s="213"/>
      <c r="E299" s="213"/>
      <c r="F299" s="211"/>
      <c r="G299" s="211"/>
      <c r="H299" s="211"/>
      <c r="I299" s="211"/>
      <c r="J299" s="211"/>
      <c r="K299" s="214"/>
    </row>
    <row r="300" spans="2:11" ht="12.75">
      <c r="B300" s="360"/>
      <c r="C300" s="213"/>
      <c r="D300" s="213"/>
      <c r="E300" s="213"/>
      <c r="F300" s="211"/>
      <c r="G300" s="211"/>
      <c r="H300" s="211"/>
      <c r="I300" s="211"/>
      <c r="J300" s="211"/>
      <c r="K300" s="214"/>
    </row>
    <row r="301" spans="2:11" ht="12.75">
      <c r="B301" s="360"/>
      <c r="C301" s="213"/>
      <c r="D301" s="213"/>
      <c r="E301" s="213"/>
      <c r="F301" s="211"/>
      <c r="G301" s="211"/>
      <c r="H301" s="211"/>
      <c r="I301" s="211"/>
      <c r="J301" s="211"/>
      <c r="K301" s="214"/>
    </row>
    <row r="302" spans="2:11" ht="12.75">
      <c r="B302" s="360"/>
      <c r="C302" s="213"/>
      <c r="D302" s="213"/>
      <c r="E302" s="213"/>
      <c r="F302" s="211"/>
      <c r="G302" s="211"/>
      <c r="H302" s="211"/>
      <c r="I302" s="211"/>
      <c r="J302" s="211"/>
      <c r="K302" s="214"/>
    </row>
    <row r="303" spans="2:11" ht="12.75">
      <c r="B303" s="360"/>
      <c r="C303" s="213"/>
      <c r="D303" s="213"/>
      <c r="E303" s="213"/>
      <c r="F303" s="211"/>
      <c r="G303" s="211"/>
      <c r="H303" s="211"/>
      <c r="I303" s="211"/>
      <c r="J303" s="211"/>
      <c r="K303" s="214"/>
    </row>
    <row r="304" spans="2:11" ht="12.75">
      <c r="B304" s="360"/>
      <c r="C304" s="213"/>
      <c r="D304" s="213"/>
      <c r="E304" s="213"/>
      <c r="F304" s="211"/>
      <c r="G304" s="211"/>
      <c r="H304" s="211"/>
      <c r="I304" s="211"/>
      <c r="J304" s="211"/>
      <c r="K304" s="214"/>
    </row>
    <row r="305" spans="2:11" ht="12.75">
      <c r="B305" s="360"/>
      <c r="C305" s="213"/>
      <c r="D305" s="213"/>
      <c r="E305" s="213"/>
      <c r="F305" s="211"/>
      <c r="G305" s="211"/>
      <c r="H305" s="211"/>
      <c r="I305" s="211"/>
      <c r="J305" s="211"/>
      <c r="K305" s="214"/>
    </row>
    <row r="306" spans="2:11" ht="12.75">
      <c r="B306" s="360"/>
      <c r="C306" s="213"/>
      <c r="D306" s="213"/>
      <c r="E306" s="213"/>
      <c r="F306" s="211"/>
      <c r="G306" s="211"/>
      <c r="H306" s="211"/>
      <c r="I306" s="211"/>
      <c r="J306" s="211"/>
      <c r="K306" s="214"/>
    </row>
    <row r="307" spans="2:11" ht="12.75">
      <c r="B307" s="360"/>
      <c r="C307" s="213"/>
      <c r="D307" s="213"/>
      <c r="E307" s="213"/>
      <c r="F307" s="211"/>
      <c r="G307" s="211"/>
      <c r="H307" s="211"/>
      <c r="I307" s="211"/>
      <c r="J307" s="211"/>
      <c r="K307" s="214"/>
    </row>
    <row r="308" spans="2:11" ht="12.75">
      <c r="B308" s="360"/>
      <c r="C308" s="213"/>
      <c r="D308" s="213"/>
      <c r="E308" s="213"/>
      <c r="F308" s="211"/>
      <c r="G308" s="211"/>
      <c r="H308" s="211"/>
      <c r="I308" s="211"/>
      <c r="J308" s="211"/>
      <c r="K308" s="214"/>
    </row>
    <row r="309" spans="2:11" ht="12.75">
      <c r="B309" s="360"/>
      <c r="C309" s="213"/>
      <c r="D309" s="213"/>
      <c r="E309" s="213"/>
      <c r="F309" s="211"/>
      <c r="G309" s="211"/>
      <c r="H309" s="211"/>
      <c r="I309" s="211"/>
      <c r="J309" s="211"/>
      <c r="K309" s="214"/>
    </row>
    <row r="310" spans="2:11" ht="12.75">
      <c r="B310" s="360"/>
      <c r="C310" s="213"/>
      <c r="D310" s="213"/>
      <c r="E310" s="213"/>
      <c r="F310" s="211"/>
      <c r="G310" s="211"/>
      <c r="H310" s="211"/>
      <c r="I310" s="211"/>
      <c r="J310" s="211"/>
      <c r="K310" s="214"/>
    </row>
  </sheetData>
  <mergeCells count="15">
    <mergeCell ref="A3:A7"/>
    <mergeCell ref="B101:E101"/>
    <mergeCell ref="F101:I101"/>
    <mergeCell ref="B8:K8"/>
    <mergeCell ref="B102:I102"/>
    <mergeCell ref="F3:F5"/>
    <mergeCell ref="E3:E5"/>
    <mergeCell ref="H3:H5"/>
    <mergeCell ref="J3:J5"/>
    <mergeCell ref="B2:K2"/>
    <mergeCell ref="B3:B7"/>
    <mergeCell ref="C3:C7"/>
    <mergeCell ref="G3:G6"/>
    <mergeCell ref="I3:I6"/>
    <mergeCell ref="K3:K6"/>
  </mergeCells>
  <printOptions horizontalCentered="1"/>
  <pageMargins left="0.51181102362204722" right="0.51181102362204722" top="1.1811023622047245" bottom="0.78740157480314965" header="0" footer="0"/>
  <pageSetup paperSize="9" scale="64"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5"/>
  <sheetViews>
    <sheetView zoomScaleNormal="100" workbookViewId="0">
      <pane xSplit="2" ySplit="5" topLeftCell="C23" activePane="bottomRight" state="frozen"/>
      <selection pane="topRight" activeCell="C1" sqref="C1"/>
      <selection pane="bottomLeft" activeCell="A6" sqref="A6"/>
      <selection pane="bottomRight" activeCell="A33" sqref="A33"/>
    </sheetView>
  </sheetViews>
  <sheetFormatPr defaultRowHeight="12.75"/>
  <cols>
    <col min="1" max="1" width="9.140625" style="362"/>
    <col min="2" max="2" width="46.28515625" style="397" customWidth="1"/>
    <col min="3" max="4" width="9.140625" style="362"/>
    <col min="5" max="5" width="14.7109375" style="362" customWidth="1"/>
    <col min="6" max="6" width="9.5703125" style="362" bestFit="1" customWidth="1"/>
    <col min="7" max="7" width="11.140625" style="362" bestFit="1" customWidth="1"/>
    <col min="8" max="16384" width="9.140625" style="362"/>
  </cols>
  <sheetData>
    <row r="1" spans="1:7" ht="48.75" customHeight="1" thickBot="1">
      <c r="A1" s="361"/>
      <c r="B1" s="750" t="s">
        <v>400</v>
      </c>
      <c r="C1" s="751"/>
      <c r="D1" s="751"/>
      <c r="E1" s="751"/>
      <c r="F1" s="751"/>
      <c r="G1" s="752"/>
    </row>
    <row r="2" spans="1:7">
      <c r="A2" s="363"/>
      <c r="B2" s="753" t="s">
        <v>7</v>
      </c>
      <c r="C2" s="754"/>
      <c r="D2" s="755"/>
      <c r="E2" s="756" t="s">
        <v>402</v>
      </c>
      <c r="F2" s="757"/>
      <c r="G2" s="758"/>
    </row>
    <row r="3" spans="1:7">
      <c r="A3" s="364"/>
      <c r="B3" s="365" t="s">
        <v>237</v>
      </c>
      <c r="C3" s="760" t="s">
        <v>401</v>
      </c>
      <c r="D3" s="763" t="s">
        <v>1</v>
      </c>
      <c r="E3" s="766" t="s">
        <v>393</v>
      </c>
      <c r="F3" s="767" t="s">
        <v>389</v>
      </c>
      <c r="G3" s="759" t="s">
        <v>390</v>
      </c>
    </row>
    <row r="4" spans="1:7">
      <c r="A4" s="366" t="s">
        <v>0</v>
      </c>
      <c r="B4" s="367"/>
      <c r="C4" s="761"/>
      <c r="D4" s="764"/>
      <c r="E4" s="766"/>
      <c r="F4" s="767"/>
      <c r="G4" s="759"/>
    </row>
    <row r="5" spans="1:7">
      <c r="A5" s="368"/>
      <c r="B5" s="369"/>
      <c r="C5" s="762"/>
      <c r="D5" s="765"/>
      <c r="E5" s="766"/>
      <c r="F5" s="767"/>
      <c r="G5" s="759"/>
    </row>
    <row r="6" spans="1:7" ht="38.25">
      <c r="A6" s="370" t="s">
        <v>238</v>
      </c>
      <c r="B6" s="395" t="s">
        <v>239</v>
      </c>
      <c r="C6" s="371">
        <v>5</v>
      </c>
      <c r="D6" s="372" t="s">
        <v>240</v>
      </c>
      <c r="E6" s="373"/>
      <c r="F6" s="374">
        <f>SUM(G6/12)</f>
        <v>0</v>
      </c>
      <c r="G6" s="375">
        <f t="shared" ref="G6:G29" si="0">SUM(E6*C6)</f>
        <v>0</v>
      </c>
    </row>
    <row r="7" spans="1:7" ht="51">
      <c r="A7" s="370" t="s">
        <v>241</v>
      </c>
      <c r="B7" s="395" t="s">
        <v>242</v>
      </c>
      <c r="C7" s="371">
        <v>5</v>
      </c>
      <c r="D7" s="372" t="s">
        <v>240</v>
      </c>
      <c r="E7" s="376"/>
      <c r="F7" s="377">
        <f t="shared" ref="F7:F29" si="1">SUM(G7/12)</f>
        <v>0</v>
      </c>
      <c r="G7" s="378">
        <f t="shared" si="0"/>
        <v>0</v>
      </c>
    </row>
    <row r="8" spans="1:7" ht="51">
      <c r="A8" s="370" t="s">
        <v>243</v>
      </c>
      <c r="B8" s="395" t="s">
        <v>244</v>
      </c>
      <c r="C8" s="371">
        <v>5</v>
      </c>
      <c r="D8" s="372" t="s">
        <v>240</v>
      </c>
      <c r="E8" s="376"/>
      <c r="F8" s="377">
        <f t="shared" si="1"/>
        <v>0</v>
      </c>
      <c r="G8" s="378">
        <f t="shared" si="0"/>
        <v>0</v>
      </c>
    </row>
    <row r="9" spans="1:7" ht="25.5">
      <c r="A9" s="370" t="s">
        <v>245</v>
      </c>
      <c r="B9" s="395" t="s">
        <v>246</v>
      </c>
      <c r="C9" s="371">
        <v>5</v>
      </c>
      <c r="D9" s="372" t="s">
        <v>247</v>
      </c>
      <c r="E9" s="376"/>
      <c r="F9" s="377">
        <f t="shared" si="1"/>
        <v>0</v>
      </c>
      <c r="G9" s="378">
        <f t="shared" si="0"/>
        <v>0</v>
      </c>
    </row>
    <row r="10" spans="1:7" ht="63.75">
      <c r="A10" s="370" t="s">
        <v>248</v>
      </c>
      <c r="B10" s="395" t="s">
        <v>249</v>
      </c>
      <c r="C10" s="371">
        <v>5</v>
      </c>
      <c r="D10" s="372" t="s">
        <v>240</v>
      </c>
      <c r="E10" s="376"/>
      <c r="F10" s="377">
        <f t="shared" si="1"/>
        <v>0</v>
      </c>
      <c r="G10" s="378">
        <f t="shared" si="0"/>
        <v>0</v>
      </c>
    </row>
    <row r="11" spans="1:7" ht="38.25">
      <c r="A11" s="370" t="s">
        <v>250</v>
      </c>
      <c r="B11" s="395" t="s">
        <v>251</v>
      </c>
      <c r="C11" s="371">
        <v>43</v>
      </c>
      <c r="D11" s="372" t="s">
        <v>240</v>
      </c>
      <c r="E11" s="376"/>
      <c r="F11" s="377">
        <f t="shared" si="1"/>
        <v>0</v>
      </c>
      <c r="G11" s="378">
        <f t="shared" si="0"/>
        <v>0</v>
      </c>
    </row>
    <row r="12" spans="1:7" ht="51">
      <c r="A12" s="370" t="s">
        <v>252</v>
      </c>
      <c r="B12" s="395" t="s">
        <v>253</v>
      </c>
      <c r="C12" s="371">
        <v>5</v>
      </c>
      <c r="D12" s="372" t="s">
        <v>254</v>
      </c>
      <c r="E12" s="376"/>
      <c r="F12" s="377">
        <f t="shared" si="1"/>
        <v>0</v>
      </c>
      <c r="G12" s="378">
        <f t="shared" si="0"/>
        <v>0</v>
      </c>
    </row>
    <row r="13" spans="1:7" ht="102">
      <c r="A13" s="370" t="s">
        <v>255</v>
      </c>
      <c r="B13" s="395" t="s">
        <v>256</v>
      </c>
      <c r="C13" s="371">
        <v>100</v>
      </c>
      <c r="D13" s="372" t="s">
        <v>257</v>
      </c>
      <c r="E13" s="376"/>
      <c r="F13" s="377">
        <f t="shared" si="1"/>
        <v>0</v>
      </c>
      <c r="G13" s="378">
        <f t="shared" si="0"/>
        <v>0</v>
      </c>
    </row>
    <row r="14" spans="1:7" ht="25.5">
      <c r="A14" s="370" t="s">
        <v>258</v>
      </c>
      <c r="B14" s="395" t="s">
        <v>259</v>
      </c>
      <c r="C14" s="371">
        <v>27</v>
      </c>
      <c r="D14" s="372" t="s">
        <v>247</v>
      </c>
      <c r="E14" s="376"/>
      <c r="F14" s="377">
        <f t="shared" si="1"/>
        <v>0</v>
      </c>
      <c r="G14" s="378">
        <f t="shared" si="0"/>
        <v>0</v>
      </c>
    </row>
    <row r="15" spans="1:7" ht="51">
      <c r="A15" s="370" t="s">
        <v>260</v>
      </c>
      <c r="B15" s="395" t="s">
        <v>261</v>
      </c>
      <c r="C15" s="371">
        <v>141</v>
      </c>
      <c r="D15" s="372" t="s">
        <v>247</v>
      </c>
      <c r="E15" s="376"/>
      <c r="F15" s="377">
        <f t="shared" si="1"/>
        <v>0</v>
      </c>
      <c r="G15" s="378">
        <f t="shared" si="0"/>
        <v>0</v>
      </c>
    </row>
    <row r="16" spans="1:7" ht="63.75">
      <c r="A16" s="370" t="s">
        <v>262</v>
      </c>
      <c r="B16" s="395" t="s">
        <v>263</v>
      </c>
      <c r="C16" s="371">
        <v>2</v>
      </c>
      <c r="D16" s="372" t="s">
        <v>247</v>
      </c>
      <c r="E16" s="376"/>
      <c r="F16" s="377">
        <f t="shared" si="1"/>
        <v>0</v>
      </c>
      <c r="G16" s="378">
        <f t="shared" si="0"/>
        <v>0</v>
      </c>
    </row>
    <row r="17" spans="1:7" ht="63.75">
      <c r="A17" s="370" t="s">
        <v>264</v>
      </c>
      <c r="B17" s="395" t="s">
        <v>265</v>
      </c>
      <c r="C17" s="371">
        <v>45</v>
      </c>
      <c r="D17" s="372" t="s">
        <v>247</v>
      </c>
      <c r="E17" s="376"/>
      <c r="F17" s="377">
        <f t="shared" si="1"/>
        <v>0</v>
      </c>
      <c r="G17" s="378">
        <f t="shared" si="0"/>
        <v>0</v>
      </c>
    </row>
    <row r="18" spans="1:7" ht="25.5">
      <c r="A18" s="370" t="s">
        <v>266</v>
      </c>
      <c r="B18" s="395" t="s">
        <v>267</v>
      </c>
      <c r="C18" s="371">
        <v>25</v>
      </c>
      <c r="D18" s="372" t="s">
        <v>247</v>
      </c>
      <c r="E18" s="376"/>
      <c r="F18" s="377">
        <f t="shared" si="1"/>
        <v>0</v>
      </c>
      <c r="G18" s="378">
        <f t="shared" si="0"/>
        <v>0</v>
      </c>
    </row>
    <row r="19" spans="1:7" ht="51">
      <c r="A19" s="370" t="s">
        <v>268</v>
      </c>
      <c r="B19" s="395" t="s">
        <v>269</v>
      </c>
      <c r="C19" s="371">
        <v>47</v>
      </c>
      <c r="D19" s="372" t="s">
        <v>247</v>
      </c>
      <c r="E19" s="376"/>
      <c r="F19" s="377">
        <f t="shared" si="1"/>
        <v>0</v>
      </c>
      <c r="G19" s="378">
        <f t="shared" si="0"/>
        <v>0</v>
      </c>
    </row>
    <row r="20" spans="1:7" ht="38.25">
      <c r="A20" s="370" t="s">
        <v>270</v>
      </c>
      <c r="B20" s="395" t="s">
        <v>271</v>
      </c>
      <c r="C20" s="371">
        <v>5</v>
      </c>
      <c r="D20" s="372" t="s">
        <v>240</v>
      </c>
      <c r="E20" s="376"/>
      <c r="F20" s="377">
        <f t="shared" si="1"/>
        <v>0</v>
      </c>
      <c r="G20" s="378">
        <f t="shared" si="0"/>
        <v>0</v>
      </c>
    </row>
    <row r="21" spans="1:7" ht="38.25">
      <c r="A21" s="370" t="s">
        <v>272</v>
      </c>
      <c r="B21" s="395" t="s">
        <v>273</v>
      </c>
      <c r="C21" s="371">
        <v>2</v>
      </c>
      <c r="D21" s="372" t="s">
        <v>240</v>
      </c>
      <c r="E21" s="376"/>
      <c r="F21" s="377">
        <f t="shared" si="1"/>
        <v>0</v>
      </c>
      <c r="G21" s="378">
        <f t="shared" si="0"/>
        <v>0</v>
      </c>
    </row>
    <row r="22" spans="1:7" ht="51">
      <c r="A22" s="370" t="s">
        <v>274</v>
      </c>
      <c r="B22" s="395" t="s">
        <v>275</v>
      </c>
      <c r="C22" s="371">
        <v>23</v>
      </c>
      <c r="D22" s="372" t="s">
        <v>240</v>
      </c>
      <c r="E22" s="376"/>
      <c r="F22" s="377">
        <f t="shared" si="1"/>
        <v>0</v>
      </c>
      <c r="G22" s="378">
        <f t="shared" si="0"/>
        <v>0</v>
      </c>
    </row>
    <row r="23" spans="1:7" ht="51">
      <c r="A23" s="370" t="s">
        <v>276</v>
      </c>
      <c r="B23" s="395" t="s">
        <v>277</v>
      </c>
      <c r="C23" s="371">
        <v>79</v>
      </c>
      <c r="D23" s="372" t="s">
        <v>240</v>
      </c>
      <c r="E23" s="376"/>
      <c r="F23" s="377">
        <f t="shared" si="1"/>
        <v>0</v>
      </c>
      <c r="G23" s="378">
        <f t="shared" si="0"/>
        <v>0</v>
      </c>
    </row>
    <row r="24" spans="1:7" ht="51">
      <c r="A24" s="370" t="s">
        <v>278</v>
      </c>
      <c r="B24" s="395" t="s">
        <v>279</v>
      </c>
      <c r="C24" s="371">
        <v>8</v>
      </c>
      <c r="D24" s="372" t="s">
        <v>240</v>
      </c>
      <c r="E24" s="376"/>
      <c r="F24" s="377">
        <f t="shared" si="1"/>
        <v>0</v>
      </c>
      <c r="G24" s="378">
        <f t="shared" si="0"/>
        <v>0</v>
      </c>
    </row>
    <row r="25" spans="1:7" ht="25.5">
      <c r="A25" s="370" t="s">
        <v>280</v>
      </c>
      <c r="B25" s="395" t="s">
        <v>281</v>
      </c>
      <c r="C25" s="371">
        <v>10</v>
      </c>
      <c r="D25" s="372" t="s">
        <v>240</v>
      </c>
      <c r="E25" s="376"/>
      <c r="F25" s="377">
        <f t="shared" si="1"/>
        <v>0</v>
      </c>
      <c r="G25" s="378">
        <f t="shared" si="0"/>
        <v>0</v>
      </c>
    </row>
    <row r="26" spans="1:7" ht="38.25">
      <c r="A26" s="370" t="s">
        <v>282</v>
      </c>
      <c r="B26" s="395" t="s">
        <v>283</v>
      </c>
      <c r="C26" s="371">
        <v>211</v>
      </c>
      <c r="D26" s="372" t="s">
        <v>240</v>
      </c>
      <c r="E26" s="376"/>
      <c r="F26" s="377">
        <f t="shared" si="1"/>
        <v>0</v>
      </c>
      <c r="G26" s="378">
        <f t="shared" si="0"/>
        <v>0</v>
      </c>
    </row>
    <row r="27" spans="1:7" ht="25.5">
      <c r="A27" s="370" t="s">
        <v>284</v>
      </c>
      <c r="B27" s="395" t="s">
        <v>285</v>
      </c>
      <c r="C27" s="371">
        <v>5</v>
      </c>
      <c r="D27" s="372" t="s">
        <v>240</v>
      </c>
      <c r="E27" s="376"/>
      <c r="F27" s="377">
        <f t="shared" si="1"/>
        <v>0</v>
      </c>
      <c r="G27" s="378">
        <f t="shared" si="0"/>
        <v>0</v>
      </c>
    </row>
    <row r="28" spans="1:7" ht="38.25">
      <c r="A28" s="370" t="s">
        <v>286</v>
      </c>
      <c r="B28" s="395" t="s">
        <v>287</v>
      </c>
      <c r="C28" s="371">
        <v>27</v>
      </c>
      <c r="D28" s="372" t="s">
        <v>240</v>
      </c>
      <c r="E28" s="376"/>
      <c r="F28" s="377">
        <f t="shared" si="1"/>
        <v>0</v>
      </c>
      <c r="G28" s="378">
        <f t="shared" si="0"/>
        <v>0</v>
      </c>
    </row>
    <row r="29" spans="1:7" ht="13.5" thickBot="1">
      <c r="A29" s="370" t="s">
        <v>288</v>
      </c>
      <c r="B29" s="396" t="s">
        <v>289</v>
      </c>
      <c r="C29" s="379">
        <v>54</v>
      </c>
      <c r="D29" s="380" t="s">
        <v>240</v>
      </c>
      <c r="E29" s="381"/>
      <c r="F29" s="382">
        <f t="shared" si="1"/>
        <v>0</v>
      </c>
      <c r="G29" s="383">
        <f t="shared" si="0"/>
        <v>0</v>
      </c>
    </row>
    <row r="30" spans="1:7" ht="24" customHeight="1">
      <c r="A30" s="500"/>
      <c r="E30" s="384"/>
      <c r="F30" s="385" t="s">
        <v>391</v>
      </c>
      <c r="G30" s="386" t="s">
        <v>392</v>
      </c>
    </row>
    <row r="31" spans="1:7" ht="24" customHeight="1">
      <c r="A31" s="501"/>
      <c r="E31" s="387" t="s">
        <v>396</v>
      </c>
      <c r="F31" s="377">
        <f>SUM(F6:F29)</f>
        <v>0</v>
      </c>
      <c r="G31" s="378">
        <f>SUM(G6:G29)</f>
        <v>0</v>
      </c>
    </row>
    <row r="32" spans="1:7" ht="24" customHeight="1">
      <c r="A32" s="502"/>
      <c r="E32" s="388" t="s">
        <v>395</v>
      </c>
      <c r="F32" s="389">
        <v>51</v>
      </c>
      <c r="G32" s="390">
        <v>51</v>
      </c>
    </row>
    <row r="33" spans="5:7" ht="24" customHeight="1" thickBot="1">
      <c r="E33" s="391" t="s">
        <v>399</v>
      </c>
      <c r="F33" s="392">
        <f>SUM(F31/F32)</f>
        <v>0</v>
      </c>
      <c r="G33" s="393"/>
    </row>
    <row r="35" spans="5:7">
      <c r="F35" s="394"/>
    </row>
  </sheetData>
  <mergeCells count="8">
    <mergeCell ref="B1:G1"/>
    <mergeCell ref="B2:D2"/>
    <mergeCell ref="E2:G2"/>
    <mergeCell ref="G3:G5"/>
    <mergeCell ref="C3:C5"/>
    <mergeCell ref="D3:D5"/>
    <mergeCell ref="E3:E5"/>
    <mergeCell ref="F3:F5"/>
  </mergeCells>
  <pageMargins left="0.511811024" right="0.511811024" top="0.78740157499999996" bottom="0.78740157499999996" header="0.31496062000000002" footer="0.31496062000000002"/>
  <pageSetup paperSize="9" scale="8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2"/>
  <sheetViews>
    <sheetView workbookViewId="0">
      <pane xSplit="1" ySplit="3" topLeftCell="B13" activePane="bottomRight" state="frozen"/>
      <selection pane="topRight" activeCell="B1" sqref="B1"/>
      <selection pane="bottomLeft" activeCell="A4" sqref="A4"/>
      <selection pane="bottomRight" activeCell="K24" sqref="K24"/>
    </sheetView>
  </sheetViews>
  <sheetFormatPr defaultRowHeight="12.75"/>
  <cols>
    <col min="1" max="1" width="9.28515625" style="398" bestFit="1" customWidth="1"/>
    <col min="2" max="2" width="26.7109375" style="397" customWidth="1"/>
    <col min="3" max="3" width="11.140625" style="398" customWidth="1"/>
    <col min="4" max="4" width="9.140625" style="398"/>
    <col min="5" max="5" width="11.42578125" style="398" customWidth="1"/>
    <col min="6" max="6" width="10.5703125" style="398" customWidth="1"/>
    <col min="7" max="7" width="11.28515625" style="398" bestFit="1" customWidth="1"/>
    <col min="8" max="16384" width="9.140625" style="398"/>
  </cols>
  <sheetData>
    <row r="1" spans="1:7" ht="36" customHeight="1" thickBot="1">
      <c r="A1" s="768" t="s">
        <v>384</v>
      </c>
      <c r="B1" s="769"/>
      <c r="C1" s="769"/>
      <c r="D1" s="769"/>
      <c r="E1" s="769"/>
      <c r="F1" s="769"/>
      <c r="G1" s="769"/>
    </row>
    <row r="2" spans="1:7" ht="15.75">
      <c r="A2" s="774" t="s">
        <v>7</v>
      </c>
      <c r="B2" s="775"/>
      <c r="C2" s="775"/>
      <c r="D2" s="776"/>
      <c r="E2" s="771" t="s">
        <v>394</v>
      </c>
      <c r="F2" s="772"/>
      <c r="G2" s="773"/>
    </row>
    <row r="3" spans="1:7" ht="45">
      <c r="A3" s="399" t="s">
        <v>373</v>
      </c>
      <c r="B3" s="416" t="s">
        <v>220</v>
      </c>
      <c r="C3" s="400" t="s">
        <v>374</v>
      </c>
      <c r="D3" s="401" t="s">
        <v>306</v>
      </c>
      <c r="E3" s="402" t="s">
        <v>393</v>
      </c>
      <c r="F3" s="403" t="s">
        <v>389</v>
      </c>
      <c r="G3" s="404" t="s">
        <v>390</v>
      </c>
    </row>
    <row r="4" spans="1:7">
      <c r="A4" s="399">
        <v>1</v>
      </c>
      <c r="B4" s="417" t="s">
        <v>357</v>
      </c>
      <c r="C4" s="298">
        <v>14</v>
      </c>
      <c r="D4" s="406" t="s">
        <v>375</v>
      </c>
      <c r="E4" s="407"/>
      <c r="F4" s="408">
        <f>SUM(G4/12)</f>
        <v>0</v>
      </c>
      <c r="G4" s="409">
        <f t="shared" ref="G4:G24" si="0">SUM(E4*C4)</f>
        <v>0</v>
      </c>
    </row>
    <row r="5" spans="1:7">
      <c r="A5" s="399">
        <v>2</v>
      </c>
      <c r="B5" s="417" t="s">
        <v>358</v>
      </c>
      <c r="C5" s="298">
        <v>8</v>
      </c>
      <c r="D5" s="406" t="s">
        <v>375</v>
      </c>
      <c r="E5" s="407"/>
      <c r="F5" s="408">
        <f t="shared" ref="F5:F19" si="1">SUM(G5/12)</f>
        <v>0</v>
      </c>
      <c r="G5" s="409">
        <f t="shared" si="0"/>
        <v>0</v>
      </c>
    </row>
    <row r="6" spans="1:7">
      <c r="A6" s="399">
        <v>3</v>
      </c>
      <c r="B6" s="417" t="s">
        <v>359</v>
      </c>
      <c r="C6" s="298">
        <v>2</v>
      </c>
      <c r="D6" s="406" t="s">
        <v>375</v>
      </c>
      <c r="E6" s="407"/>
      <c r="F6" s="408">
        <f t="shared" si="1"/>
        <v>0</v>
      </c>
      <c r="G6" s="409">
        <f t="shared" si="0"/>
        <v>0</v>
      </c>
    </row>
    <row r="7" spans="1:7">
      <c r="A7" s="399">
        <v>4</v>
      </c>
      <c r="B7" s="417" t="s">
        <v>360</v>
      </c>
      <c r="C7" s="298">
        <v>4</v>
      </c>
      <c r="D7" s="406" t="s">
        <v>306</v>
      </c>
      <c r="E7" s="407"/>
      <c r="F7" s="408">
        <f t="shared" si="1"/>
        <v>0</v>
      </c>
      <c r="G7" s="409">
        <f t="shared" si="0"/>
        <v>0</v>
      </c>
    </row>
    <row r="8" spans="1:7" ht="25.5">
      <c r="A8" s="399">
        <v>5</v>
      </c>
      <c r="B8" s="418" t="s">
        <v>361</v>
      </c>
      <c r="C8" s="298">
        <v>100</v>
      </c>
      <c r="D8" s="406" t="s">
        <v>306</v>
      </c>
      <c r="E8" s="407"/>
      <c r="F8" s="408">
        <f t="shared" si="1"/>
        <v>0</v>
      </c>
      <c r="G8" s="409">
        <f t="shared" si="0"/>
        <v>0</v>
      </c>
    </row>
    <row r="9" spans="1:7" ht="25.5">
      <c r="A9" s="399">
        <v>6</v>
      </c>
      <c r="B9" s="418" t="s">
        <v>362</v>
      </c>
      <c r="C9" s="298">
        <v>4</v>
      </c>
      <c r="D9" s="406" t="s">
        <v>363</v>
      </c>
      <c r="E9" s="407"/>
      <c r="F9" s="408">
        <f t="shared" si="1"/>
        <v>0</v>
      </c>
      <c r="G9" s="409">
        <f t="shared" si="0"/>
        <v>0</v>
      </c>
    </row>
    <row r="10" spans="1:7">
      <c r="A10" s="399">
        <v>7</v>
      </c>
      <c r="B10" s="418" t="s">
        <v>364</v>
      </c>
      <c r="C10" s="298">
        <v>15</v>
      </c>
      <c r="D10" s="406" t="s">
        <v>514</v>
      </c>
      <c r="E10" s="407"/>
      <c r="F10" s="408">
        <f t="shared" si="1"/>
        <v>0</v>
      </c>
      <c r="G10" s="409">
        <f t="shared" si="0"/>
        <v>0</v>
      </c>
    </row>
    <row r="11" spans="1:7">
      <c r="A11" s="399">
        <v>8</v>
      </c>
      <c r="B11" s="418" t="s">
        <v>521</v>
      </c>
      <c r="C11" s="298">
        <v>5</v>
      </c>
      <c r="D11" s="406" t="s">
        <v>514</v>
      </c>
      <c r="E11" s="407"/>
      <c r="F11" s="408">
        <f t="shared" si="1"/>
        <v>0</v>
      </c>
      <c r="G11" s="409">
        <f t="shared" si="0"/>
        <v>0</v>
      </c>
    </row>
    <row r="12" spans="1:7">
      <c r="A12" s="399">
        <v>9</v>
      </c>
      <c r="B12" s="418" t="s">
        <v>520</v>
      </c>
      <c r="C12" s="298">
        <v>5</v>
      </c>
      <c r="D12" s="406" t="s">
        <v>514</v>
      </c>
      <c r="E12" s="407"/>
      <c r="F12" s="408">
        <f t="shared" si="1"/>
        <v>0</v>
      </c>
      <c r="G12" s="409">
        <f t="shared" si="0"/>
        <v>0</v>
      </c>
    </row>
    <row r="13" spans="1:7" ht="25.5">
      <c r="A13" s="399">
        <v>10</v>
      </c>
      <c r="B13" s="417" t="s">
        <v>365</v>
      </c>
      <c r="C13" s="298">
        <v>40</v>
      </c>
      <c r="D13" s="406" t="s">
        <v>351</v>
      </c>
      <c r="E13" s="407"/>
      <c r="F13" s="408">
        <f t="shared" si="1"/>
        <v>0</v>
      </c>
      <c r="G13" s="409">
        <f t="shared" si="0"/>
        <v>0</v>
      </c>
    </row>
    <row r="14" spans="1:7">
      <c r="A14" s="399">
        <v>11</v>
      </c>
      <c r="B14" s="417" t="s">
        <v>366</v>
      </c>
      <c r="C14" s="405">
        <v>20</v>
      </c>
      <c r="D14" s="406" t="s">
        <v>306</v>
      </c>
      <c r="E14" s="407"/>
      <c r="F14" s="408">
        <f t="shared" si="1"/>
        <v>0</v>
      </c>
      <c r="G14" s="409">
        <f t="shared" si="0"/>
        <v>0</v>
      </c>
    </row>
    <row r="15" spans="1:7">
      <c r="A15" s="399">
        <v>12</v>
      </c>
      <c r="B15" s="417" t="s">
        <v>367</v>
      </c>
      <c r="C15" s="405">
        <v>20</v>
      </c>
      <c r="D15" s="406" t="s">
        <v>306</v>
      </c>
      <c r="E15" s="407"/>
      <c r="F15" s="408">
        <f t="shared" si="1"/>
        <v>0</v>
      </c>
      <c r="G15" s="409">
        <f t="shared" si="0"/>
        <v>0</v>
      </c>
    </row>
    <row r="16" spans="1:7">
      <c r="A16" s="399">
        <v>13</v>
      </c>
      <c r="B16" s="417" t="s">
        <v>368</v>
      </c>
      <c r="C16" s="298">
        <v>5</v>
      </c>
      <c r="D16" s="406" t="s">
        <v>306</v>
      </c>
      <c r="E16" s="407"/>
      <c r="F16" s="408">
        <f t="shared" si="1"/>
        <v>0</v>
      </c>
      <c r="G16" s="409">
        <f t="shared" si="0"/>
        <v>0</v>
      </c>
    </row>
    <row r="17" spans="1:7">
      <c r="A17" s="399">
        <v>14</v>
      </c>
      <c r="B17" s="417" t="s">
        <v>369</v>
      </c>
      <c r="C17" s="405">
        <v>150</v>
      </c>
      <c r="D17" s="406" t="s">
        <v>306</v>
      </c>
      <c r="E17" s="407"/>
      <c r="F17" s="408">
        <f t="shared" si="1"/>
        <v>0</v>
      </c>
      <c r="G17" s="409">
        <f t="shared" si="0"/>
        <v>0</v>
      </c>
    </row>
    <row r="18" spans="1:7">
      <c r="A18" s="399">
        <v>15</v>
      </c>
      <c r="B18" s="417" t="s">
        <v>370</v>
      </c>
      <c r="C18" s="298">
        <v>150</v>
      </c>
      <c r="D18" s="406" t="s">
        <v>306</v>
      </c>
      <c r="E18" s="407"/>
      <c r="F18" s="408">
        <f t="shared" si="1"/>
        <v>0</v>
      </c>
      <c r="G18" s="409">
        <f t="shared" si="0"/>
        <v>0</v>
      </c>
    </row>
    <row r="19" spans="1:7">
      <c r="A19" s="399">
        <v>16</v>
      </c>
      <c r="B19" s="419" t="s">
        <v>371</v>
      </c>
      <c r="C19" s="410">
        <v>5</v>
      </c>
      <c r="D19" s="411" t="s">
        <v>306</v>
      </c>
      <c r="E19" s="407"/>
      <c r="F19" s="408">
        <f t="shared" si="1"/>
        <v>0</v>
      </c>
      <c r="G19" s="409">
        <f t="shared" si="0"/>
        <v>0</v>
      </c>
    </row>
    <row r="20" spans="1:7" ht="25.5">
      <c r="A20" s="399">
        <v>17</v>
      </c>
      <c r="B20" s="417" t="s">
        <v>511</v>
      </c>
      <c r="C20" s="298">
        <v>60</v>
      </c>
      <c r="D20" s="298" t="s">
        <v>306</v>
      </c>
      <c r="E20" s="412"/>
      <c r="F20" s="408">
        <f t="shared" ref="F20:F21" si="2">SUM(G20/12)</f>
        <v>0</v>
      </c>
      <c r="G20" s="409">
        <f t="shared" si="0"/>
        <v>0</v>
      </c>
    </row>
    <row r="21" spans="1:7" ht="25.5">
      <c r="A21" s="399">
        <v>18</v>
      </c>
      <c r="B21" s="417" t="s">
        <v>510</v>
      </c>
      <c r="C21" s="298">
        <v>50</v>
      </c>
      <c r="D21" s="298" t="s">
        <v>306</v>
      </c>
      <c r="E21" s="412"/>
      <c r="F21" s="408">
        <f t="shared" si="2"/>
        <v>0</v>
      </c>
      <c r="G21" s="409">
        <f t="shared" si="0"/>
        <v>0</v>
      </c>
    </row>
    <row r="22" spans="1:7" ht="38.25">
      <c r="A22" s="413">
        <v>19</v>
      </c>
      <c r="B22" s="417" t="s">
        <v>524</v>
      </c>
      <c r="C22" s="298">
        <v>4</v>
      </c>
      <c r="D22" s="298" t="s">
        <v>306</v>
      </c>
      <c r="E22" s="412"/>
      <c r="F22" s="408">
        <f t="shared" ref="F22:F24" si="3">SUM(G22/12)</f>
        <v>0</v>
      </c>
      <c r="G22" s="409">
        <f t="shared" si="0"/>
        <v>0</v>
      </c>
    </row>
    <row r="23" spans="1:7" ht="39" thickBot="1">
      <c r="A23" s="400">
        <v>20</v>
      </c>
      <c r="B23" s="417" t="s">
        <v>525</v>
      </c>
      <c r="C23" s="298">
        <v>4</v>
      </c>
      <c r="D23" s="298" t="s">
        <v>306</v>
      </c>
      <c r="E23" s="510"/>
      <c r="F23" s="511">
        <f t="shared" si="3"/>
        <v>0</v>
      </c>
      <c r="G23" s="512">
        <f t="shared" si="0"/>
        <v>0</v>
      </c>
    </row>
    <row r="24" spans="1:7">
      <c r="A24" s="507"/>
      <c r="B24" s="508"/>
      <c r="C24" s="509"/>
      <c r="D24" s="509"/>
      <c r="E24" s="513"/>
      <c r="F24" s="514">
        <f t="shared" si="3"/>
        <v>0</v>
      </c>
      <c r="G24" s="515">
        <f t="shared" si="0"/>
        <v>0</v>
      </c>
    </row>
    <row r="25" spans="1:7" ht="11.25">
      <c r="A25" s="777"/>
      <c r="B25" s="777"/>
      <c r="C25" s="777"/>
      <c r="D25" s="777"/>
      <c r="E25" s="263" t="s">
        <v>396</v>
      </c>
      <c r="F25" s="253">
        <f>SUM(F4:F24)</f>
        <v>0</v>
      </c>
      <c r="G25" s="264">
        <f>SUM(G4:G24)</f>
        <v>0</v>
      </c>
    </row>
    <row r="26" spans="1:7">
      <c r="A26" s="503"/>
      <c r="B26" s="504"/>
      <c r="C26" s="503"/>
      <c r="D26" s="503"/>
      <c r="E26" s="263"/>
      <c r="F26" s="253"/>
      <c r="G26" s="264"/>
    </row>
    <row r="27" spans="1:7">
      <c r="A27" s="505"/>
      <c r="B27" s="506"/>
      <c r="C27" s="770"/>
      <c r="D27" s="770"/>
      <c r="E27" s="265" t="s">
        <v>397</v>
      </c>
      <c r="F27" s="251"/>
      <c r="G27" s="266">
        <f>SUM(G4:G19)</f>
        <v>0</v>
      </c>
    </row>
    <row r="28" spans="1:7">
      <c r="A28" s="505"/>
      <c r="B28" s="506"/>
      <c r="C28" s="770"/>
      <c r="D28" s="770"/>
      <c r="E28" s="265" t="s">
        <v>398</v>
      </c>
      <c r="F28" s="262">
        <f>F25</f>
        <v>0</v>
      </c>
      <c r="G28" s="267"/>
    </row>
    <row r="29" spans="1:7" ht="22.5">
      <c r="A29" s="505"/>
      <c r="B29" s="506"/>
      <c r="C29" s="770"/>
      <c r="D29" s="770"/>
      <c r="E29" s="268" t="s">
        <v>395</v>
      </c>
      <c r="F29" s="251">
        <v>51</v>
      </c>
      <c r="G29" s="267">
        <v>51</v>
      </c>
    </row>
    <row r="30" spans="1:7" ht="34.5" thickBot="1">
      <c r="A30" s="505"/>
      <c r="B30" s="506"/>
      <c r="C30" s="505"/>
      <c r="D30" s="505"/>
      <c r="E30" s="269" t="s">
        <v>376</v>
      </c>
      <c r="F30" s="414">
        <f>SUM(F28/F29)</f>
        <v>0</v>
      </c>
      <c r="G30" s="270"/>
    </row>
    <row r="32" spans="1:7">
      <c r="F32" s="415"/>
    </row>
  </sheetData>
  <mergeCells count="7">
    <mergeCell ref="A1:G1"/>
    <mergeCell ref="C29:D29"/>
    <mergeCell ref="E2:G2"/>
    <mergeCell ref="A2:D2"/>
    <mergeCell ref="A25:D25"/>
    <mergeCell ref="C27:D27"/>
    <mergeCell ref="C28:D28"/>
  </mergeCells>
  <pageMargins left="0.511811024" right="0.511811024" top="0.78740157499999996" bottom="0.78740157499999996" header="0.31496062000000002" footer="0.31496062000000002"/>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R31"/>
  <sheetViews>
    <sheetView topLeftCell="C10" zoomScaleNormal="100" zoomScaleSheetLayoutView="85" workbookViewId="0">
      <selection activeCell="A3" sqref="A3:K3"/>
    </sheetView>
  </sheetViews>
  <sheetFormatPr defaultRowHeight="15.75"/>
  <cols>
    <col min="1" max="1" width="9.28515625" style="3" bestFit="1" customWidth="1"/>
    <col min="2" max="2" width="35.7109375" style="3" customWidth="1"/>
    <col min="3" max="3" width="12.85546875" style="3" customWidth="1"/>
    <col min="4" max="4" width="18.5703125" style="3" customWidth="1"/>
    <col min="5" max="5" width="13.85546875" style="3" customWidth="1"/>
    <col min="6" max="6" width="26.28515625" style="3" bestFit="1" customWidth="1"/>
    <col min="7" max="7" width="27.5703125" style="3" bestFit="1" customWidth="1"/>
    <col min="8" max="8" width="27.5703125" style="3" customWidth="1"/>
    <col min="9" max="9" width="18" bestFit="1" customWidth="1"/>
    <col min="10" max="10" width="18" style="275" customWidth="1"/>
    <col min="11" max="11" width="15.5703125" customWidth="1"/>
    <col min="12" max="12" width="9.5703125" bestFit="1" customWidth="1"/>
    <col min="13" max="13" width="12.28515625" customWidth="1"/>
    <col min="14" max="14" width="15.85546875" style="273" customWidth="1"/>
    <col min="15" max="15" width="12.42578125" customWidth="1"/>
    <col min="16" max="16" width="11.85546875" customWidth="1"/>
    <col min="17" max="17" width="13.5703125" customWidth="1"/>
    <col min="18" max="18" width="14.28515625" customWidth="1"/>
  </cols>
  <sheetData>
    <row r="1" spans="1:18" s="19" customFormat="1" ht="15" customHeight="1">
      <c r="A1" s="34"/>
      <c r="G1" s="20"/>
      <c r="H1" s="20"/>
      <c r="I1" s="35"/>
      <c r="J1" s="35"/>
    </row>
    <row r="2" spans="1:18" ht="15">
      <c r="A2" s="791" t="s">
        <v>533</v>
      </c>
      <c r="B2" s="791"/>
      <c r="C2" s="791"/>
      <c r="D2" s="791"/>
      <c r="E2" s="791"/>
      <c r="F2" s="791"/>
      <c r="G2" s="791"/>
      <c r="H2" s="791"/>
      <c r="I2" s="791"/>
      <c r="J2" s="791"/>
      <c r="K2" s="791"/>
    </row>
    <row r="3" spans="1:18">
      <c r="A3" s="792" t="s">
        <v>8</v>
      </c>
      <c r="B3" s="793"/>
      <c r="C3" s="793"/>
      <c r="D3" s="793"/>
      <c r="E3" s="793"/>
      <c r="F3" s="793"/>
      <c r="G3" s="793"/>
      <c r="H3" s="793"/>
      <c r="I3" s="793"/>
      <c r="J3" s="793"/>
      <c r="K3" s="793"/>
    </row>
    <row r="4" spans="1:18" ht="15.75" customHeight="1">
      <c r="A4" s="793" t="s">
        <v>16</v>
      </c>
      <c r="B4" s="793"/>
      <c r="C4" s="793"/>
      <c r="D4" s="793"/>
      <c r="E4" s="793"/>
      <c r="F4" s="793"/>
      <c r="G4" s="793"/>
      <c r="H4" s="793"/>
      <c r="I4" s="793"/>
      <c r="J4" s="793"/>
      <c r="K4" s="793"/>
    </row>
    <row r="5" spans="1:18" ht="15.75" customHeight="1">
      <c r="A5" s="794"/>
      <c r="B5" s="794"/>
      <c r="C5" s="794"/>
      <c r="D5" s="794"/>
      <c r="E5" s="794"/>
      <c r="F5" s="794"/>
      <c r="G5" s="794"/>
      <c r="H5" s="794"/>
      <c r="I5" s="794"/>
      <c r="J5" s="794"/>
      <c r="K5" s="794"/>
    </row>
    <row r="6" spans="1:18" ht="60" customHeight="1">
      <c r="A6" s="1" t="s">
        <v>0</v>
      </c>
      <c r="B6" s="1" t="s">
        <v>7</v>
      </c>
      <c r="C6" s="1" t="s">
        <v>292</v>
      </c>
      <c r="D6" s="1" t="s">
        <v>4</v>
      </c>
      <c r="E6" s="2" t="s">
        <v>291</v>
      </c>
      <c r="F6" s="2" t="s">
        <v>5</v>
      </c>
      <c r="G6" s="2" t="s">
        <v>17</v>
      </c>
      <c r="H6" s="16" t="s">
        <v>9</v>
      </c>
      <c r="I6" s="15" t="s">
        <v>2</v>
      </c>
      <c r="J6" s="287"/>
    </row>
    <row r="7" spans="1:18" ht="63">
      <c r="A7" s="13" t="s">
        <v>14</v>
      </c>
      <c r="B7" s="11" t="s">
        <v>382</v>
      </c>
      <c r="C7" s="13" t="s">
        <v>292</v>
      </c>
      <c r="D7" s="13">
        <v>1</v>
      </c>
      <c r="E7" s="304"/>
      <c r="F7" s="14">
        <v>0.1</v>
      </c>
      <c r="G7" s="12">
        <f>(E7*F7)</f>
        <v>0</v>
      </c>
      <c r="H7" s="18">
        <f>G7</f>
        <v>0</v>
      </c>
      <c r="I7" s="10">
        <f>H7/12</f>
        <v>0</v>
      </c>
      <c r="J7" s="288"/>
    </row>
    <row r="8" spans="1:18" ht="94.5">
      <c r="A8" s="13" t="s">
        <v>15</v>
      </c>
      <c r="B8" s="11" t="s">
        <v>407</v>
      </c>
      <c r="C8" s="13" t="s">
        <v>293</v>
      </c>
      <c r="D8" s="274">
        <v>4200</v>
      </c>
      <c r="E8" s="271"/>
      <c r="F8" s="11"/>
      <c r="G8" s="12"/>
      <c r="H8" s="18">
        <f>E8*D8</f>
        <v>0</v>
      </c>
      <c r="I8" s="10">
        <f>H8/12</f>
        <v>0</v>
      </c>
      <c r="J8" s="288"/>
    </row>
    <row r="9" spans="1:18">
      <c r="A9" s="795" t="s">
        <v>10</v>
      </c>
      <c r="B9" s="796"/>
      <c r="C9" s="796"/>
      <c r="D9" s="796"/>
      <c r="E9" s="796"/>
      <c r="F9" s="796"/>
      <c r="G9" s="797"/>
      <c r="H9" s="17">
        <f>SUM(H7:H8)</f>
        <v>0</v>
      </c>
      <c r="I9" s="17">
        <f>SUM(I7:I8)</f>
        <v>0</v>
      </c>
      <c r="J9" s="289"/>
      <c r="Q9" s="273"/>
      <c r="R9" s="273"/>
    </row>
    <row r="10" spans="1:18">
      <c r="A10" s="247"/>
      <c r="B10" s="248"/>
      <c r="C10" s="249"/>
      <c r="D10" s="249"/>
      <c r="E10" s="785" t="s">
        <v>408</v>
      </c>
      <c r="F10" s="785"/>
      <c r="G10" s="786"/>
      <c r="H10" s="133">
        <v>51</v>
      </c>
      <c r="I10" s="420">
        <f>I9/H10</f>
        <v>0</v>
      </c>
      <c r="J10" s="421"/>
      <c r="R10" s="273"/>
    </row>
    <row r="11" spans="1:18" thickBot="1">
      <c r="A11" s="275"/>
      <c r="B11" s="275"/>
      <c r="C11" s="275"/>
      <c r="D11" s="275"/>
      <c r="E11" s="275"/>
      <c r="F11" s="275"/>
      <c r="G11" s="275"/>
      <c r="H11" s="275"/>
      <c r="I11" s="275"/>
      <c r="Q11" s="273"/>
      <c r="R11" s="273"/>
    </row>
    <row r="12" spans="1:18" s="275" customFormat="1" ht="23.25">
      <c r="J12" s="798" t="s">
        <v>526</v>
      </c>
      <c r="K12" s="799"/>
      <c r="L12" s="799"/>
      <c r="M12" s="799"/>
      <c r="N12" s="799"/>
      <c r="O12" s="799"/>
      <c r="P12" s="800"/>
    </row>
    <row r="13" spans="1:18" thickBot="1">
      <c r="A13" s="275"/>
      <c r="B13" s="275"/>
      <c r="C13" s="275"/>
      <c r="D13" s="275"/>
      <c r="E13" s="275"/>
      <c r="F13" s="275"/>
      <c r="G13" s="275"/>
      <c r="H13" s="275"/>
      <c r="I13" s="275"/>
      <c r="J13" s="308"/>
      <c r="K13" s="309"/>
      <c r="L13" s="309"/>
      <c r="M13" s="309"/>
      <c r="N13" s="309"/>
      <c r="O13" s="309"/>
      <c r="P13" s="310"/>
      <c r="Q13" s="273"/>
      <c r="R13" s="273"/>
    </row>
    <row r="14" spans="1:18" s="273" customFormat="1">
      <c r="A14" s="275"/>
      <c r="B14" s="275"/>
      <c r="C14" s="275"/>
      <c r="D14" s="275"/>
      <c r="E14" s="275"/>
      <c r="F14" s="275"/>
      <c r="G14" s="275"/>
      <c r="H14" s="275"/>
      <c r="I14" s="275"/>
      <c r="J14" s="778"/>
      <c r="K14" s="779"/>
      <c r="L14" s="779"/>
      <c r="M14" s="780"/>
      <c r="N14" s="782" t="s">
        <v>406</v>
      </c>
      <c r="O14" s="783"/>
      <c r="P14" s="784"/>
    </row>
    <row r="15" spans="1:18" ht="96" customHeight="1">
      <c r="A15" s="275"/>
      <c r="B15" s="275"/>
      <c r="C15" s="275"/>
      <c r="D15" s="275"/>
      <c r="E15" s="275"/>
      <c r="F15" s="275"/>
      <c r="G15" s="275"/>
      <c r="H15" s="275"/>
      <c r="I15" s="275"/>
      <c r="J15" s="311" t="s">
        <v>0</v>
      </c>
      <c r="K15" s="1" t="s">
        <v>7</v>
      </c>
      <c r="L15" s="1" t="s">
        <v>1</v>
      </c>
      <c r="M15" s="1" t="s">
        <v>403</v>
      </c>
      <c r="N15" s="422" t="s">
        <v>409</v>
      </c>
      <c r="O15" s="423" t="s">
        <v>412</v>
      </c>
      <c r="P15" s="424" t="s">
        <v>413</v>
      </c>
      <c r="Q15" s="273"/>
      <c r="R15" s="273"/>
    </row>
    <row r="16" spans="1:18">
      <c r="A16" s="275"/>
      <c r="B16" s="275"/>
      <c r="C16" s="275"/>
      <c r="D16" s="275"/>
      <c r="E16" s="275"/>
      <c r="F16" s="275"/>
      <c r="G16" s="275"/>
      <c r="H16" s="275"/>
      <c r="I16" s="275"/>
      <c r="J16" s="312">
        <v>1</v>
      </c>
      <c r="K16" s="9" t="s">
        <v>13</v>
      </c>
      <c r="L16" s="33" t="s">
        <v>294</v>
      </c>
      <c r="M16" s="305">
        <v>288</v>
      </c>
      <c r="N16" s="425"/>
      <c r="O16" s="426">
        <f>M16*N16</f>
        <v>0</v>
      </c>
      <c r="P16" s="427">
        <f>O16/12</f>
        <v>0</v>
      </c>
      <c r="Q16" s="273"/>
      <c r="R16" s="273"/>
    </row>
    <row r="17" spans="1:18">
      <c r="A17" s="275"/>
      <c r="B17" s="275"/>
      <c r="C17" s="275"/>
      <c r="D17" s="275"/>
      <c r="E17" s="275"/>
      <c r="F17" s="275"/>
      <c r="G17" s="275"/>
      <c r="H17" s="275"/>
      <c r="I17" s="275"/>
      <c r="J17" s="312">
        <v>2</v>
      </c>
      <c r="K17" s="9" t="s">
        <v>11</v>
      </c>
      <c r="L17" s="33" t="s">
        <v>294</v>
      </c>
      <c r="M17" s="305">
        <v>192</v>
      </c>
      <c r="N17" s="425"/>
      <c r="O17" s="426">
        <f t="shared" ref="O17:O19" si="0">M17*N17</f>
        <v>0</v>
      </c>
      <c r="P17" s="427">
        <f>O17/12</f>
        <v>0</v>
      </c>
      <c r="Q17" s="273"/>
      <c r="R17" s="273"/>
    </row>
    <row r="18" spans="1:18" ht="31.5" customHeight="1">
      <c r="A18" s="275"/>
      <c r="B18" s="275"/>
      <c r="C18" s="275"/>
      <c r="D18" s="275"/>
      <c r="E18" s="275"/>
      <c r="F18" s="275"/>
      <c r="G18" s="275"/>
      <c r="H18" s="275"/>
      <c r="I18" s="275"/>
      <c r="J18" s="312">
        <v>3</v>
      </c>
      <c r="K18" s="11" t="s">
        <v>12</v>
      </c>
      <c r="L18" s="220" t="s">
        <v>247</v>
      </c>
      <c r="M18" s="305">
        <v>192</v>
      </c>
      <c r="N18" s="425"/>
      <c r="O18" s="426">
        <f t="shared" si="0"/>
        <v>0</v>
      </c>
      <c r="P18" s="427">
        <f>O18/12</f>
        <v>0</v>
      </c>
      <c r="Q18" s="273"/>
      <c r="R18" s="273"/>
    </row>
    <row r="19" spans="1:18" s="273" customFormat="1" ht="31.5" customHeight="1">
      <c r="A19" s="275"/>
      <c r="B19" s="275"/>
      <c r="C19" s="275"/>
      <c r="D19" s="275"/>
      <c r="E19" s="275"/>
      <c r="F19" s="275"/>
      <c r="G19" s="275"/>
      <c r="H19" s="275"/>
      <c r="I19" s="275"/>
      <c r="J19" s="312">
        <v>4</v>
      </c>
      <c r="K19" s="11" t="s">
        <v>405</v>
      </c>
      <c r="L19" s="220" t="s">
        <v>404</v>
      </c>
      <c r="M19" s="305">
        <v>192</v>
      </c>
      <c r="N19" s="425"/>
      <c r="O19" s="426">
        <f t="shared" si="0"/>
        <v>0</v>
      </c>
      <c r="P19" s="427">
        <f>O19/12</f>
        <v>0</v>
      </c>
    </row>
    <row r="20" spans="1:18" ht="22.5" customHeight="1">
      <c r="A20" s="275"/>
      <c r="B20" s="275"/>
      <c r="C20" s="275"/>
      <c r="D20" s="275"/>
      <c r="E20" s="275"/>
      <c r="F20" s="275"/>
      <c r="G20" s="275"/>
      <c r="H20" s="275"/>
      <c r="I20" s="275"/>
      <c r="J20" s="313"/>
      <c r="K20" s="218"/>
      <c r="L20" s="218"/>
      <c r="M20" s="218"/>
      <c r="N20" s="428" t="s">
        <v>410</v>
      </c>
      <c r="O20" s="429">
        <f>SUM(O16:O18)</f>
        <v>0</v>
      </c>
      <c r="P20" s="430">
        <f>SUM(P16:P18)</f>
        <v>0</v>
      </c>
      <c r="Q20" s="273"/>
      <c r="R20" s="273"/>
    </row>
    <row r="21" spans="1:18" s="275" customFormat="1" ht="19.5" customHeight="1" thickBot="1">
      <c r="J21" s="314"/>
      <c r="K21" s="272"/>
      <c r="L21" s="306"/>
      <c r="M21" s="306"/>
      <c r="N21" s="789" t="s">
        <v>411</v>
      </c>
      <c r="O21" s="790"/>
      <c r="P21" s="432">
        <v>48</v>
      </c>
    </row>
    <row r="22" spans="1:18" ht="63" customHeight="1" thickBot="1">
      <c r="A22" s="275"/>
      <c r="B22" s="275"/>
      <c r="C22" s="275"/>
      <c r="D22" s="275"/>
      <c r="E22" s="275"/>
      <c r="F22" s="275"/>
      <c r="G22" s="275"/>
      <c r="H22" s="275"/>
      <c r="I22" s="275"/>
      <c r="J22" s="315"/>
      <c r="K22" s="316"/>
      <c r="L22" s="317"/>
      <c r="M22" s="317"/>
      <c r="N22" s="787" t="s">
        <v>297</v>
      </c>
      <c r="O22" s="788"/>
      <c r="P22" s="431">
        <f>P20/P21</f>
        <v>0</v>
      </c>
      <c r="Q22" s="318"/>
      <c r="R22" s="273"/>
    </row>
    <row r="23" spans="1:18" ht="15">
      <c r="A23" s="275"/>
      <c r="B23" s="275"/>
      <c r="C23" s="275"/>
      <c r="D23" s="275"/>
      <c r="E23" s="275"/>
      <c r="F23" s="275"/>
      <c r="G23" s="275"/>
      <c r="H23" s="275"/>
      <c r="I23" s="275"/>
      <c r="L23" s="7"/>
      <c r="Q23" s="7"/>
    </row>
    <row r="24" spans="1:18" s="8" customFormat="1">
      <c r="A24" s="4"/>
      <c r="B24" s="5"/>
      <c r="C24" s="5"/>
      <c r="D24" s="4"/>
      <c r="E24" s="6"/>
      <c r="F24" s="6"/>
      <c r="G24" s="6"/>
      <c r="H24" s="6"/>
      <c r="I24"/>
      <c r="J24" s="275"/>
      <c r="K24"/>
    </row>
    <row r="25" spans="1:18" ht="15">
      <c r="A25" s="781"/>
      <c r="B25" s="781"/>
      <c r="C25" s="781"/>
      <c r="D25" s="781"/>
      <c r="E25" s="781"/>
      <c r="F25" s="781"/>
      <c r="G25" s="781"/>
      <c r="H25" s="286"/>
    </row>
    <row r="31" spans="1:18">
      <c r="R31" s="219"/>
    </row>
  </sheetData>
  <mergeCells count="11">
    <mergeCell ref="A2:K2"/>
    <mergeCell ref="A3:K3"/>
    <mergeCell ref="A4:K5"/>
    <mergeCell ref="A9:G9"/>
    <mergeCell ref="J12:P12"/>
    <mergeCell ref="J14:M14"/>
    <mergeCell ref="A25:G25"/>
    <mergeCell ref="N14:P14"/>
    <mergeCell ref="E10:G10"/>
    <mergeCell ref="N22:O22"/>
    <mergeCell ref="N21:O21"/>
  </mergeCells>
  <printOptions horizontalCentered="1"/>
  <pageMargins left="1.1811023622047245" right="0.39370078740157483" top="0.98425196850393704" bottom="0.59055118110236227" header="0.31496062992125984" footer="0.31496062992125984"/>
  <pageSetup paperSize="9" scale="27"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K13"/>
  <sheetViews>
    <sheetView zoomScaleNormal="100" workbookViewId="0">
      <selection activeCell="F7" sqref="F7"/>
    </sheetView>
  </sheetViews>
  <sheetFormatPr defaultRowHeight="15"/>
  <cols>
    <col min="1" max="1" width="4.5703125" style="259" customWidth="1"/>
    <col min="2" max="2" width="13.7109375" style="259" customWidth="1"/>
    <col min="3" max="3" width="25.85546875" style="259" customWidth="1"/>
    <col min="4" max="5" width="13.7109375" style="259" customWidth="1"/>
    <col min="6" max="6" width="11.85546875" style="275" customWidth="1"/>
    <col min="7" max="7" width="13.7109375" style="259" bestFit="1" customWidth="1"/>
    <col min="8" max="8" width="13.28515625" style="259" customWidth="1"/>
    <col min="9" max="9" width="13.7109375" style="259" customWidth="1"/>
    <col min="10" max="16384" width="9.140625" style="259"/>
  </cols>
  <sheetData>
    <row r="1" spans="2:11" ht="15.75" thickBot="1"/>
    <row r="2" spans="2:11" ht="48" customHeight="1">
      <c r="B2" s="808" t="s">
        <v>201</v>
      </c>
      <c r="C2" s="809"/>
      <c r="D2" s="809"/>
      <c r="E2" s="809"/>
      <c r="F2" s="809"/>
      <c r="G2" s="809"/>
      <c r="H2" s="810"/>
    </row>
    <row r="3" spans="2:11" ht="15.75" customHeight="1" thickBot="1">
      <c r="B3" s="806" t="s">
        <v>86</v>
      </c>
      <c r="C3" s="807"/>
      <c r="D3" s="807"/>
      <c r="E3" s="807"/>
      <c r="F3" s="278"/>
      <c r="G3" s="278"/>
      <c r="H3" s="439"/>
    </row>
    <row r="4" spans="2:11" ht="15.75" customHeight="1">
      <c r="B4" s="440"/>
      <c r="C4" s="322"/>
      <c r="D4" s="322"/>
      <c r="E4" s="323"/>
      <c r="F4" s="813" t="s">
        <v>394</v>
      </c>
      <c r="G4" s="814"/>
      <c r="H4" s="815"/>
    </row>
    <row r="5" spans="2:11" ht="63">
      <c r="B5" s="811" t="s">
        <v>87</v>
      </c>
      <c r="C5" s="812"/>
      <c r="D5" s="32" t="s">
        <v>387</v>
      </c>
      <c r="E5" s="276" t="s">
        <v>388</v>
      </c>
      <c r="F5" s="433" t="s">
        <v>414</v>
      </c>
      <c r="G5" s="433" t="s">
        <v>386</v>
      </c>
      <c r="H5" s="334" t="s">
        <v>385</v>
      </c>
      <c r="K5" s="260"/>
    </row>
    <row r="6" spans="2:11" ht="15.75" customHeight="1">
      <c r="B6" s="816" t="s">
        <v>302</v>
      </c>
      <c r="C6" s="817"/>
      <c r="D6" s="258">
        <v>300</v>
      </c>
      <c r="E6" s="277">
        <f t="shared" ref="E6" si="0">SUM(D6*12)</f>
        <v>3600</v>
      </c>
      <c r="F6" s="425"/>
      <c r="G6" s="434">
        <f>F6*D6</f>
        <v>0</v>
      </c>
      <c r="H6" s="435">
        <f t="shared" ref="H6" si="1">SUM(G6*12)</f>
        <v>0</v>
      </c>
    </row>
    <row r="7" spans="2:11" ht="15.75" customHeight="1">
      <c r="B7" s="441" t="s">
        <v>81</v>
      </c>
      <c r="C7" s="321"/>
      <c r="D7" s="258"/>
      <c r="E7" s="254"/>
      <c r="F7" s="425"/>
      <c r="G7" s="434" t="s">
        <v>391</v>
      </c>
      <c r="H7" s="435" t="s">
        <v>392</v>
      </c>
    </row>
    <row r="8" spans="2:11" ht="65.25" customHeight="1" thickBot="1">
      <c r="B8" s="803" t="s">
        <v>512</v>
      </c>
      <c r="C8" s="804"/>
      <c r="D8" s="804"/>
      <c r="E8" s="805"/>
      <c r="F8" s="436"/>
      <c r="G8" s="437">
        <f>SUM(G6:G6)</f>
        <v>0</v>
      </c>
      <c r="H8" s="438">
        <f>SUM(H6:H6)</f>
        <v>0</v>
      </c>
      <c r="I8" s="280"/>
    </row>
    <row r="9" spans="2:11" ht="36" customHeight="1" thickBot="1">
      <c r="B9" s="801" t="s">
        <v>203</v>
      </c>
      <c r="C9" s="802"/>
      <c r="D9" s="442">
        <v>0.16800000000000001</v>
      </c>
      <c r="E9" s="442"/>
      <c r="F9" s="443"/>
      <c r="G9" s="444">
        <f>G8*1.168</f>
        <v>0</v>
      </c>
      <c r="H9" s="445">
        <f>(G9*12)-0.06</f>
        <v>-0.06</v>
      </c>
    </row>
    <row r="10" spans="2:11" ht="15" customHeight="1"/>
    <row r="11" spans="2:11" ht="15" customHeight="1"/>
    <row r="12" spans="2:11" ht="15" customHeight="1"/>
    <row r="13" spans="2:11" ht="15" customHeight="1"/>
  </sheetData>
  <mergeCells count="7">
    <mergeCell ref="B9:C9"/>
    <mergeCell ref="B8:E8"/>
    <mergeCell ref="B3:E3"/>
    <mergeCell ref="B2:H2"/>
    <mergeCell ref="B5:C5"/>
    <mergeCell ref="F4:H4"/>
    <mergeCell ref="B6:C6"/>
  </mergeCells>
  <pageMargins left="0.511811024" right="0.511811024" top="0.78740157499999996" bottom="0.78740157499999996" header="0.31496062000000002" footer="0.31496062000000002"/>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72"/>
  <sheetViews>
    <sheetView zoomScaleNormal="100" workbookViewId="0">
      <pane xSplit="2" ySplit="2" topLeftCell="C36" activePane="bottomRight" state="frozen"/>
      <selection pane="topRight" activeCell="C1" sqref="C1"/>
      <selection pane="bottomLeft" activeCell="A3" sqref="A3"/>
      <selection pane="bottomRight" activeCell="K53" sqref="K53"/>
    </sheetView>
  </sheetViews>
  <sheetFormatPr defaultRowHeight="12.75"/>
  <cols>
    <col min="1" max="1" width="8.28515625" style="447" customWidth="1"/>
    <col min="2" max="2" width="47.5703125" style="447" customWidth="1"/>
    <col min="3" max="3" width="12.140625" style="447" customWidth="1"/>
    <col min="4" max="4" width="14.85546875" style="447" customWidth="1"/>
    <col min="5" max="5" width="15.42578125" style="447" customWidth="1"/>
    <col min="6" max="6" width="15.42578125" style="447" bestFit="1" customWidth="1"/>
    <col min="7" max="7" width="18.140625" style="447" bestFit="1" customWidth="1"/>
    <col min="8" max="251" width="9.140625" style="447"/>
    <col min="252" max="252" width="8.28515625" style="447" customWidth="1"/>
    <col min="253" max="253" width="47.5703125" style="447" customWidth="1"/>
    <col min="254" max="254" width="22.7109375" style="447" bestFit="1" customWidth="1"/>
    <col min="255" max="255" width="12.140625" style="447" customWidth="1"/>
    <col min="256" max="256" width="11.7109375" style="447" bestFit="1" customWidth="1"/>
    <col min="257" max="257" width="17.42578125" style="447" bestFit="1" customWidth="1"/>
    <col min="258" max="258" width="26.42578125" style="447" bestFit="1" customWidth="1"/>
    <col min="259" max="507" width="9.140625" style="447"/>
    <col min="508" max="508" width="8.28515625" style="447" customWidth="1"/>
    <col min="509" max="509" width="47.5703125" style="447" customWidth="1"/>
    <col min="510" max="510" width="22.7109375" style="447" bestFit="1" customWidth="1"/>
    <col min="511" max="511" width="12.140625" style="447" customWidth="1"/>
    <col min="512" max="512" width="11.7109375" style="447" bestFit="1" customWidth="1"/>
    <col min="513" max="513" width="17.42578125" style="447" bestFit="1" customWidth="1"/>
    <col min="514" max="514" width="26.42578125" style="447" bestFit="1" customWidth="1"/>
    <col min="515" max="763" width="9.140625" style="447"/>
    <col min="764" max="764" width="8.28515625" style="447" customWidth="1"/>
    <col min="765" max="765" width="47.5703125" style="447" customWidth="1"/>
    <col min="766" max="766" width="22.7109375" style="447" bestFit="1" customWidth="1"/>
    <col min="767" max="767" width="12.140625" style="447" customWidth="1"/>
    <col min="768" max="768" width="11.7109375" style="447" bestFit="1" customWidth="1"/>
    <col min="769" max="769" width="17.42578125" style="447" bestFit="1" customWidth="1"/>
    <col min="770" max="770" width="26.42578125" style="447" bestFit="1" customWidth="1"/>
    <col min="771" max="1019" width="9.140625" style="447"/>
    <col min="1020" max="1020" width="8.28515625" style="447" customWidth="1"/>
    <col min="1021" max="1021" width="47.5703125" style="447" customWidth="1"/>
    <col min="1022" max="1022" width="22.7109375" style="447" bestFit="1" customWidth="1"/>
    <col min="1023" max="1023" width="12.140625" style="447" customWidth="1"/>
    <col min="1024" max="1024" width="11.7109375" style="447" bestFit="1" customWidth="1"/>
    <col min="1025" max="1025" width="17.42578125" style="447" bestFit="1" customWidth="1"/>
    <col min="1026" max="1026" width="26.42578125" style="447" bestFit="1" customWidth="1"/>
    <col min="1027" max="1275" width="9.140625" style="447"/>
    <col min="1276" max="1276" width="8.28515625" style="447" customWidth="1"/>
    <col min="1277" max="1277" width="47.5703125" style="447" customWidth="1"/>
    <col min="1278" max="1278" width="22.7109375" style="447" bestFit="1" customWidth="1"/>
    <col min="1279" max="1279" width="12.140625" style="447" customWidth="1"/>
    <col min="1280" max="1280" width="11.7109375" style="447" bestFit="1" customWidth="1"/>
    <col min="1281" max="1281" width="17.42578125" style="447" bestFit="1" customWidth="1"/>
    <col min="1282" max="1282" width="26.42578125" style="447" bestFit="1" customWidth="1"/>
    <col min="1283" max="1531" width="9.140625" style="447"/>
    <col min="1532" max="1532" width="8.28515625" style="447" customWidth="1"/>
    <col min="1533" max="1533" width="47.5703125" style="447" customWidth="1"/>
    <col min="1534" max="1534" width="22.7109375" style="447" bestFit="1" customWidth="1"/>
    <col min="1535" max="1535" width="12.140625" style="447" customWidth="1"/>
    <col min="1536" max="1536" width="11.7109375" style="447" bestFit="1" customWidth="1"/>
    <col min="1537" max="1537" width="17.42578125" style="447" bestFit="1" customWidth="1"/>
    <col min="1538" max="1538" width="26.42578125" style="447" bestFit="1" customWidth="1"/>
    <col min="1539" max="1787" width="9.140625" style="447"/>
    <col min="1788" max="1788" width="8.28515625" style="447" customWidth="1"/>
    <col min="1789" max="1789" width="47.5703125" style="447" customWidth="1"/>
    <col min="1790" max="1790" width="22.7109375" style="447" bestFit="1" customWidth="1"/>
    <col min="1791" max="1791" width="12.140625" style="447" customWidth="1"/>
    <col min="1792" max="1792" width="11.7109375" style="447" bestFit="1" customWidth="1"/>
    <col min="1793" max="1793" width="17.42578125" style="447" bestFit="1" customWidth="1"/>
    <col min="1794" max="1794" width="26.42578125" style="447" bestFit="1" customWidth="1"/>
    <col min="1795" max="2043" width="9.140625" style="447"/>
    <col min="2044" max="2044" width="8.28515625" style="447" customWidth="1"/>
    <col min="2045" max="2045" width="47.5703125" style="447" customWidth="1"/>
    <col min="2046" max="2046" width="22.7109375" style="447" bestFit="1" customWidth="1"/>
    <col min="2047" max="2047" width="12.140625" style="447" customWidth="1"/>
    <col min="2048" max="2048" width="11.7109375" style="447" bestFit="1" customWidth="1"/>
    <col min="2049" max="2049" width="17.42578125" style="447" bestFit="1" customWidth="1"/>
    <col min="2050" max="2050" width="26.42578125" style="447" bestFit="1" customWidth="1"/>
    <col min="2051" max="2299" width="9.140625" style="447"/>
    <col min="2300" max="2300" width="8.28515625" style="447" customWidth="1"/>
    <col min="2301" max="2301" width="47.5703125" style="447" customWidth="1"/>
    <col min="2302" max="2302" width="22.7109375" style="447" bestFit="1" customWidth="1"/>
    <col min="2303" max="2303" width="12.140625" style="447" customWidth="1"/>
    <col min="2304" max="2304" width="11.7109375" style="447" bestFit="1" customWidth="1"/>
    <col min="2305" max="2305" width="17.42578125" style="447" bestFit="1" customWidth="1"/>
    <col min="2306" max="2306" width="26.42578125" style="447" bestFit="1" customWidth="1"/>
    <col min="2307" max="2555" width="9.140625" style="447"/>
    <col min="2556" max="2556" width="8.28515625" style="447" customWidth="1"/>
    <col min="2557" max="2557" width="47.5703125" style="447" customWidth="1"/>
    <col min="2558" max="2558" width="22.7109375" style="447" bestFit="1" customWidth="1"/>
    <col min="2559" max="2559" width="12.140625" style="447" customWidth="1"/>
    <col min="2560" max="2560" width="11.7109375" style="447" bestFit="1" customWidth="1"/>
    <col min="2561" max="2561" width="17.42578125" style="447" bestFit="1" customWidth="1"/>
    <col min="2562" max="2562" width="26.42578125" style="447" bestFit="1" customWidth="1"/>
    <col min="2563" max="2811" width="9.140625" style="447"/>
    <col min="2812" max="2812" width="8.28515625" style="447" customWidth="1"/>
    <col min="2813" max="2813" width="47.5703125" style="447" customWidth="1"/>
    <col min="2814" max="2814" width="22.7109375" style="447" bestFit="1" customWidth="1"/>
    <col min="2815" max="2815" width="12.140625" style="447" customWidth="1"/>
    <col min="2816" max="2816" width="11.7109375" style="447" bestFit="1" customWidth="1"/>
    <col min="2817" max="2817" width="17.42578125" style="447" bestFit="1" customWidth="1"/>
    <col min="2818" max="2818" width="26.42578125" style="447" bestFit="1" customWidth="1"/>
    <col min="2819" max="3067" width="9.140625" style="447"/>
    <col min="3068" max="3068" width="8.28515625" style="447" customWidth="1"/>
    <col min="3069" max="3069" width="47.5703125" style="447" customWidth="1"/>
    <col min="3070" max="3070" width="22.7109375" style="447" bestFit="1" customWidth="1"/>
    <col min="3071" max="3071" width="12.140625" style="447" customWidth="1"/>
    <col min="3072" max="3072" width="11.7109375" style="447" bestFit="1" customWidth="1"/>
    <col min="3073" max="3073" width="17.42578125" style="447" bestFit="1" customWidth="1"/>
    <col min="3074" max="3074" width="26.42578125" style="447" bestFit="1" customWidth="1"/>
    <col min="3075" max="3323" width="9.140625" style="447"/>
    <col min="3324" max="3324" width="8.28515625" style="447" customWidth="1"/>
    <col min="3325" max="3325" width="47.5703125" style="447" customWidth="1"/>
    <col min="3326" max="3326" width="22.7109375" style="447" bestFit="1" customWidth="1"/>
    <col min="3327" max="3327" width="12.140625" style="447" customWidth="1"/>
    <col min="3328" max="3328" width="11.7109375" style="447" bestFit="1" customWidth="1"/>
    <col min="3329" max="3329" width="17.42578125" style="447" bestFit="1" customWidth="1"/>
    <col min="3330" max="3330" width="26.42578125" style="447" bestFit="1" customWidth="1"/>
    <col min="3331" max="3579" width="9.140625" style="447"/>
    <col min="3580" max="3580" width="8.28515625" style="447" customWidth="1"/>
    <col min="3581" max="3581" width="47.5703125" style="447" customWidth="1"/>
    <col min="3582" max="3582" width="22.7109375" style="447" bestFit="1" customWidth="1"/>
    <col min="3583" max="3583" width="12.140625" style="447" customWidth="1"/>
    <col min="3584" max="3584" width="11.7109375" style="447" bestFit="1" customWidth="1"/>
    <col min="3585" max="3585" width="17.42578125" style="447" bestFit="1" customWidth="1"/>
    <col min="3586" max="3586" width="26.42578125" style="447" bestFit="1" customWidth="1"/>
    <col min="3587" max="3835" width="9.140625" style="447"/>
    <col min="3836" max="3836" width="8.28515625" style="447" customWidth="1"/>
    <col min="3837" max="3837" width="47.5703125" style="447" customWidth="1"/>
    <col min="3838" max="3838" width="22.7109375" style="447" bestFit="1" customWidth="1"/>
    <col min="3839" max="3839" width="12.140625" style="447" customWidth="1"/>
    <col min="3840" max="3840" width="11.7109375" style="447" bestFit="1" customWidth="1"/>
    <col min="3841" max="3841" width="17.42578125" style="447" bestFit="1" customWidth="1"/>
    <col min="3842" max="3842" width="26.42578125" style="447" bestFit="1" customWidth="1"/>
    <col min="3843" max="4091" width="9.140625" style="447"/>
    <col min="4092" max="4092" width="8.28515625" style="447" customWidth="1"/>
    <col min="4093" max="4093" width="47.5703125" style="447" customWidth="1"/>
    <col min="4094" max="4094" width="22.7109375" style="447" bestFit="1" customWidth="1"/>
    <col min="4095" max="4095" width="12.140625" style="447" customWidth="1"/>
    <col min="4096" max="4096" width="11.7109375" style="447" bestFit="1" customWidth="1"/>
    <col min="4097" max="4097" width="17.42578125" style="447" bestFit="1" customWidth="1"/>
    <col min="4098" max="4098" width="26.42578125" style="447" bestFit="1" customWidth="1"/>
    <col min="4099" max="4347" width="9.140625" style="447"/>
    <col min="4348" max="4348" width="8.28515625" style="447" customWidth="1"/>
    <col min="4349" max="4349" width="47.5703125" style="447" customWidth="1"/>
    <col min="4350" max="4350" width="22.7109375" style="447" bestFit="1" customWidth="1"/>
    <col min="4351" max="4351" width="12.140625" style="447" customWidth="1"/>
    <col min="4352" max="4352" width="11.7109375" style="447" bestFit="1" customWidth="1"/>
    <col min="4353" max="4353" width="17.42578125" style="447" bestFit="1" customWidth="1"/>
    <col min="4354" max="4354" width="26.42578125" style="447" bestFit="1" customWidth="1"/>
    <col min="4355" max="4603" width="9.140625" style="447"/>
    <col min="4604" max="4604" width="8.28515625" style="447" customWidth="1"/>
    <col min="4605" max="4605" width="47.5703125" style="447" customWidth="1"/>
    <col min="4606" max="4606" width="22.7109375" style="447" bestFit="1" customWidth="1"/>
    <col min="4607" max="4607" width="12.140625" style="447" customWidth="1"/>
    <col min="4608" max="4608" width="11.7109375" style="447" bestFit="1" customWidth="1"/>
    <col min="4609" max="4609" width="17.42578125" style="447" bestFit="1" customWidth="1"/>
    <col min="4610" max="4610" width="26.42578125" style="447" bestFit="1" customWidth="1"/>
    <col min="4611" max="4859" width="9.140625" style="447"/>
    <col min="4860" max="4860" width="8.28515625" style="447" customWidth="1"/>
    <col min="4861" max="4861" width="47.5703125" style="447" customWidth="1"/>
    <col min="4862" max="4862" width="22.7109375" style="447" bestFit="1" customWidth="1"/>
    <col min="4863" max="4863" width="12.140625" style="447" customWidth="1"/>
    <col min="4864" max="4864" width="11.7109375" style="447" bestFit="1" customWidth="1"/>
    <col min="4865" max="4865" width="17.42578125" style="447" bestFit="1" customWidth="1"/>
    <col min="4866" max="4866" width="26.42578125" style="447" bestFit="1" customWidth="1"/>
    <col min="4867" max="5115" width="9.140625" style="447"/>
    <col min="5116" max="5116" width="8.28515625" style="447" customWidth="1"/>
    <col min="5117" max="5117" width="47.5703125" style="447" customWidth="1"/>
    <col min="5118" max="5118" width="22.7109375" style="447" bestFit="1" customWidth="1"/>
    <col min="5119" max="5119" width="12.140625" style="447" customWidth="1"/>
    <col min="5120" max="5120" width="11.7109375" style="447" bestFit="1" customWidth="1"/>
    <col min="5121" max="5121" width="17.42578125" style="447" bestFit="1" customWidth="1"/>
    <col min="5122" max="5122" width="26.42578125" style="447" bestFit="1" customWidth="1"/>
    <col min="5123" max="5371" width="9.140625" style="447"/>
    <col min="5372" max="5372" width="8.28515625" style="447" customWidth="1"/>
    <col min="5373" max="5373" width="47.5703125" style="447" customWidth="1"/>
    <col min="5374" max="5374" width="22.7109375" style="447" bestFit="1" customWidth="1"/>
    <col min="5375" max="5375" width="12.140625" style="447" customWidth="1"/>
    <col min="5376" max="5376" width="11.7109375" style="447" bestFit="1" customWidth="1"/>
    <col min="5377" max="5377" width="17.42578125" style="447" bestFit="1" customWidth="1"/>
    <col min="5378" max="5378" width="26.42578125" style="447" bestFit="1" customWidth="1"/>
    <col min="5379" max="5627" width="9.140625" style="447"/>
    <col min="5628" max="5628" width="8.28515625" style="447" customWidth="1"/>
    <col min="5629" max="5629" width="47.5703125" style="447" customWidth="1"/>
    <col min="5630" max="5630" width="22.7109375" style="447" bestFit="1" customWidth="1"/>
    <col min="5631" max="5631" width="12.140625" style="447" customWidth="1"/>
    <col min="5632" max="5632" width="11.7109375" style="447" bestFit="1" customWidth="1"/>
    <col min="5633" max="5633" width="17.42578125" style="447" bestFit="1" customWidth="1"/>
    <col min="5634" max="5634" width="26.42578125" style="447" bestFit="1" customWidth="1"/>
    <col min="5635" max="5883" width="9.140625" style="447"/>
    <col min="5884" max="5884" width="8.28515625" style="447" customWidth="1"/>
    <col min="5885" max="5885" width="47.5703125" style="447" customWidth="1"/>
    <col min="5886" max="5886" width="22.7109375" style="447" bestFit="1" customWidth="1"/>
    <col min="5887" max="5887" width="12.140625" style="447" customWidth="1"/>
    <col min="5888" max="5888" width="11.7109375" style="447" bestFit="1" customWidth="1"/>
    <col min="5889" max="5889" width="17.42578125" style="447" bestFit="1" customWidth="1"/>
    <col min="5890" max="5890" width="26.42578125" style="447" bestFit="1" customWidth="1"/>
    <col min="5891" max="6139" width="9.140625" style="447"/>
    <col min="6140" max="6140" width="8.28515625" style="447" customWidth="1"/>
    <col min="6141" max="6141" width="47.5703125" style="447" customWidth="1"/>
    <col min="6142" max="6142" width="22.7109375" style="447" bestFit="1" customWidth="1"/>
    <col min="6143" max="6143" width="12.140625" style="447" customWidth="1"/>
    <col min="6144" max="6144" width="11.7109375" style="447" bestFit="1" customWidth="1"/>
    <col min="6145" max="6145" width="17.42578125" style="447" bestFit="1" customWidth="1"/>
    <col min="6146" max="6146" width="26.42578125" style="447" bestFit="1" customWidth="1"/>
    <col min="6147" max="6395" width="9.140625" style="447"/>
    <col min="6396" max="6396" width="8.28515625" style="447" customWidth="1"/>
    <col min="6397" max="6397" width="47.5703125" style="447" customWidth="1"/>
    <col min="6398" max="6398" width="22.7109375" style="447" bestFit="1" customWidth="1"/>
    <col min="6399" max="6399" width="12.140625" style="447" customWidth="1"/>
    <col min="6400" max="6400" width="11.7109375" style="447" bestFit="1" customWidth="1"/>
    <col min="6401" max="6401" width="17.42578125" style="447" bestFit="1" customWidth="1"/>
    <col min="6402" max="6402" width="26.42578125" style="447" bestFit="1" customWidth="1"/>
    <col min="6403" max="6651" width="9.140625" style="447"/>
    <col min="6652" max="6652" width="8.28515625" style="447" customWidth="1"/>
    <col min="6653" max="6653" width="47.5703125" style="447" customWidth="1"/>
    <col min="6654" max="6654" width="22.7109375" style="447" bestFit="1" customWidth="1"/>
    <col min="6655" max="6655" width="12.140625" style="447" customWidth="1"/>
    <col min="6656" max="6656" width="11.7109375" style="447" bestFit="1" customWidth="1"/>
    <col min="6657" max="6657" width="17.42578125" style="447" bestFit="1" customWidth="1"/>
    <col min="6658" max="6658" width="26.42578125" style="447" bestFit="1" customWidth="1"/>
    <col min="6659" max="6907" width="9.140625" style="447"/>
    <col min="6908" max="6908" width="8.28515625" style="447" customWidth="1"/>
    <col min="6909" max="6909" width="47.5703125" style="447" customWidth="1"/>
    <col min="6910" max="6910" width="22.7109375" style="447" bestFit="1" customWidth="1"/>
    <col min="6911" max="6911" width="12.140625" style="447" customWidth="1"/>
    <col min="6912" max="6912" width="11.7109375" style="447" bestFit="1" customWidth="1"/>
    <col min="6913" max="6913" width="17.42578125" style="447" bestFit="1" customWidth="1"/>
    <col min="6914" max="6914" width="26.42578125" style="447" bestFit="1" customWidth="1"/>
    <col min="6915" max="7163" width="9.140625" style="447"/>
    <col min="7164" max="7164" width="8.28515625" style="447" customWidth="1"/>
    <col min="7165" max="7165" width="47.5703125" style="447" customWidth="1"/>
    <col min="7166" max="7166" width="22.7109375" style="447" bestFit="1" customWidth="1"/>
    <col min="7167" max="7167" width="12.140625" style="447" customWidth="1"/>
    <col min="7168" max="7168" width="11.7109375" style="447" bestFit="1" customWidth="1"/>
    <col min="7169" max="7169" width="17.42578125" style="447" bestFit="1" customWidth="1"/>
    <col min="7170" max="7170" width="26.42578125" style="447" bestFit="1" customWidth="1"/>
    <col min="7171" max="7419" width="9.140625" style="447"/>
    <col min="7420" max="7420" width="8.28515625" style="447" customWidth="1"/>
    <col min="7421" max="7421" width="47.5703125" style="447" customWidth="1"/>
    <col min="7422" max="7422" width="22.7109375" style="447" bestFit="1" customWidth="1"/>
    <col min="7423" max="7423" width="12.140625" style="447" customWidth="1"/>
    <col min="7424" max="7424" width="11.7109375" style="447" bestFit="1" customWidth="1"/>
    <col min="7425" max="7425" width="17.42578125" style="447" bestFit="1" customWidth="1"/>
    <col min="7426" max="7426" width="26.42578125" style="447" bestFit="1" customWidth="1"/>
    <col min="7427" max="7675" width="9.140625" style="447"/>
    <col min="7676" max="7676" width="8.28515625" style="447" customWidth="1"/>
    <col min="7677" max="7677" width="47.5703125" style="447" customWidth="1"/>
    <col min="7678" max="7678" width="22.7109375" style="447" bestFit="1" customWidth="1"/>
    <col min="7679" max="7679" width="12.140625" style="447" customWidth="1"/>
    <col min="7680" max="7680" width="11.7109375" style="447" bestFit="1" customWidth="1"/>
    <col min="7681" max="7681" width="17.42578125" style="447" bestFit="1" customWidth="1"/>
    <col min="7682" max="7682" width="26.42578125" style="447" bestFit="1" customWidth="1"/>
    <col min="7683" max="7931" width="9.140625" style="447"/>
    <col min="7932" max="7932" width="8.28515625" style="447" customWidth="1"/>
    <col min="7933" max="7933" width="47.5703125" style="447" customWidth="1"/>
    <col min="7934" max="7934" width="22.7109375" style="447" bestFit="1" customWidth="1"/>
    <col min="7935" max="7935" width="12.140625" style="447" customWidth="1"/>
    <col min="7936" max="7936" width="11.7109375" style="447" bestFit="1" customWidth="1"/>
    <col min="7937" max="7937" width="17.42578125" style="447" bestFit="1" customWidth="1"/>
    <col min="7938" max="7938" width="26.42578125" style="447" bestFit="1" customWidth="1"/>
    <col min="7939" max="8187" width="9.140625" style="447"/>
    <col min="8188" max="8188" width="8.28515625" style="447" customWidth="1"/>
    <col min="8189" max="8189" width="47.5703125" style="447" customWidth="1"/>
    <col min="8190" max="8190" width="22.7109375" style="447" bestFit="1" customWidth="1"/>
    <col min="8191" max="8191" width="12.140625" style="447" customWidth="1"/>
    <col min="8192" max="8192" width="11.7109375" style="447" bestFit="1" customWidth="1"/>
    <col min="8193" max="8193" width="17.42578125" style="447" bestFit="1" customWidth="1"/>
    <col min="8194" max="8194" width="26.42578125" style="447" bestFit="1" customWidth="1"/>
    <col min="8195" max="8443" width="9.140625" style="447"/>
    <col min="8444" max="8444" width="8.28515625" style="447" customWidth="1"/>
    <col min="8445" max="8445" width="47.5703125" style="447" customWidth="1"/>
    <col min="8446" max="8446" width="22.7109375" style="447" bestFit="1" customWidth="1"/>
    <col min="8447" max="8447" width="12.140625" style="447" customWidth="1"/>
    <col min="8448" max="8448" width="11.7109375" style="447" bestFit="1" customWidth="1"/>
    <col min="8449" max="8449" width="17.42578125" style="447" bestFit="1" customWidth="1"/>
    <col min="8450" max="8450" width="26.42578125" style="447" bestFit="1" customWidth="1"/>
    <col min="8451" max="8699" width="9.140625" style="447"/>
    <col min="8700" max="8700" width="8.28515625" style="447" customWidth="1"/>
    <col min="8701" max="8701" width="47.5703125" style="447" customWidth="1"/>
    <col min="8702" max="8702" width="22.7109375" style="447" bestFit="1" customWidth="1"/>
    <col min="8703" max="8703" width="12.140625" style="447" customWidth="1"/>
    <col min="8704" max="8704" width="11.7109375" style="447" bestFit="1" customWidth="1"/>
    <col min="8705" max="8705" width="17.42578125" style="447" bestFit="1" customWidth="1"/>
    <col min="8706" max="8706" width="26.42578125" style="447" bestFit="1" customWidth="1"/>
    <col min="8707" max="8955" width="9.140625" style="447"/>
    <col min="8956" max="8956" width="8.28515625" style="447" customWidth="1"/>
    <col min="8957" max="8957" width="47.5703125" style="447" customWidth="1"/>
    <col min="8958" max="8958" width="22.7109375" style="447" bestFit="1" customWidth="1"/>
    <col min="8959" max="8959" width="12.140625" style="447" customWidth="1"/>
    <col min="8960" max="8960" width="11.7109375" style="447" bestFit="1" customWidth="1"/>
    <col min="8961" max="8961" width="17.42578125" style="447" bestFit="1" customWidth="1"/>
    <col min="8962" max="8962" width="26.42578125" style="447" bestFit="1" customWidth="1"/>
    <col min="8963" max="9211" width="9.140625" style="447"/>
    <col min="9212" max="9212" width="8.28515625" style="447" customWidth="1"/>
    <col min="9213" max="9213" width="47.5703125" style="447" customWidth="1"/>
    <col min="9214" max="9214" width="22.7109375" style="447" bestFit="1" customWidth="1"/>
    <col min="9215" max="9215" width="12.140625" style="447" customWidth="1"/>
    <col min="9216" max="9216" width="11.7109375" style="447" bestFit="1" customWidth="1"/>
    <col min="9217" max="9217" width="17.42578125" style="447" bestFit="1" customWidth="1"/>
    <col min="9218" max="9218" width="26.42578125" style="447" bestFit="1" customWidth="1"/>
    <col min="9219" max="9467" width="9.140625" style="447"/>
    <col min="9468" max="9468" width="8.28515625" style="447" customWidth="1"/>
    <col min="9469" max="9469" width="47.5703125" style="447" customWidth="1"/>
    <col min="9470" max="9470" width="22.7109375" style="447" bestFit="1" customWidth="1"/>
    <col min="9471" max="9471" width="12.140625" style="447" customWidth="1"/>
    <col min="9472" max="9472" width="11.7109375" style="447" bestFit="1" customWidth="1"/>
    <col min="9473" max="9473" width="17.42578125" style="447" bestFit="1" customWidth="1"/>
    <col min="9474" max="9474" width="26.42578125" style="447" bestFit="1" customWidth="1"/>
    <col min="9475" max="9723" width="9.140625" style="447"/>
    <col min="9724" max="9724" width="8.28515625" style="447" customWidth="1"/>
    <col min="9725" max="9725" width="47.5703125" style="447" customWidth="1"/>
    <col min="9726" max="9726" width="22.7109375" style="447" bestFit="1" customWidth="1"/>
    <col min="9727" max="9727" width="12.140625" style="447" customWidth="1"/>
    <col min="9728" max="9728" width="11.7109375" style="447" bestFit="1" customWidth="1"/>
    <col min="9729" max="9729" width="17.42578125" style="447" bestFit="1" customWidth="1"/>
    <col min="9730" max="9730" width="26.42578125" style="447" bestFit="1" customWidth="1"/>
    <col min="9731" max="9979" width="9.140625" style="447"/>
    <col min="9980" max="9980" width="8.28515625" style="447" customWidth="1"/>
    <col min="9981" max="9981" width="47.5703125" style="447" customWidth="1"/>
    <col min="9982" max="9982" width="22.7109375" style="447" bestFit="1" customWidth="1"/>
    <col min="9983" max="9983" width="12.140625" style="447" customWidth="1"/>
    <col min="9984" max="9984" width="11.7109375" style="447" bestFit="1" customWidth="1"/>
    <col min="9985" max="9985" width="17.42578125" style="447" bestFit="1" customWidth="1"/>
    <col min="9986" max="9986" width="26.42578125" style="447" bestFit="1" customWidth="1"/>
    <col min="9987" max="10235" width="9.140625" style="447"/>
    <col min="10236" max="10236" width="8.28515625" style="447" customWidth="1"/>
    <col min="10237" max="10237" width="47.5703125" style="447" customWidth="1"/>
    <col min="10238" max="10238" width="22.7109375" style="447" bestFit="1" customWidth="1"/>
    <col min="10239" max="10239" width="12.140625" style="447" customWidth="1"/>
    <col min="10240" max="10240" width="11.7109375" style="447" bestFit="1" customWidth="1"/>
    <col min="10241" max="10241" width="17.42578125" style="447" bestFit="1" customWidth="1"/>
    <col min="10242" max="10242" width="26.42578125" style="447" bestFit="1" customWidth="1"/>
    <col min="10243" max="10491" width="9.140625" style="447"/>
    <col min="10492" max="10492" width="8.28515625" style="447" customWidth="1"/>
    <col min="10493" max="10493" width="47.5703125" style="447" customWidth="1"/>
    <col min="10494" max="10494" width="22.7109375" style="447" bestFit="1" customWidth="1"/>
    <col min="10495" max="10495" width="12.140625" style="447" customWidth="1"/>
    <col min="10496" max="10496" width="11.7109375" style="447" bestFit="1" customWidth="1"/>
    <col min="10497" max="10497" width="17.42578125" style="447" bestFit="1" customWidth="1"/>
    <col min="10498" max="10498" width="26.42578125" style="447" bestFit="1" customWidth="1"/>
    <col min="10499" max="10747" width="9.140625" style="447"/>
    <col min="10748" max="10748" width="8.28515625" style="447" customWidth="1"/>
    <col min="10749" max="10749" width="47.5703125" style="447" customWidth="1"/>
    <col min="10750" max="10750" width="22.7109375" style="447" bestFit="1" customWidth="1"/>
    <col min="10751" max="10751" width="12.140625" style="447" customWidth="1"/>
    <col min="10752" max="10752" width="11.7109375" style="447" bestFit="1" customWidth="1"/>
    <col min="10753" max="10753" width="17.42578125" style="447" bestFit="1" customWidth="1"/>
    <col min="10754" max="10754" width="26.42578125" style="447" bestFit="1" customWidth="1"/>
    <col min="10755" max="11003" width="9.140625" style="447"/>
    <col min="11004" max="11004" width="8.28515625" style="447" customWidth="1"/>
    <col min="11005" max="11005" width="47.5703125" style="447" customWidth="1"/>
    <col min="11006" max="11006" width="22.7109375" style="447" bestFit="1" customWidth="1"/>
    <col min="11007" max="11007" width="12.140625" style="447" customWidth="1"/>
    <col min="11008" max="11008" width="11.7109375" style="447" bestFit="1" customWidth="1"/>
    <col min="11009" max="11009" width="17.42578125" style="447" bestFit="1" customWidth="1"/>
    <col min="11010" max="11010" width="26.42578125" style="447" bestFit="1" customWidth="1"/>
    <col min="11011" max="11259" width="9.140625" style="447"/>
    <col min="11260" max="11260" width="8.28515625" style="447" customWidth="1"/>
    <col min="11261" max="11261" width="47.5703125" style="447" customWidth="1"/>
    <col min="11262" max="11262" width="22.7109375" style="447" bestFit="1" customWidth="1"/>
    <col min="11263" max="11263" width="12.140625" style="447" customWidth="1"/>
    <col min="11264" max="11264" width="11.7109375" style="447" bestFit="1" customWidth="1"/>
    <col min="11265" max="11265" width="17.42578125" style="447" bestFit="1" customWidth="1"/>
    <col min="11266" max="11266" width="26.42578125" style="447" bestFit="1" customWidth="1"/>
    <col min="11267" max="11515" width="9.140625" style="447"/>
    <col min="11516" max="11516" width="8.28515625" style="447" customWidth="1"/>
    <col min="11517" max="11517" width="47.5703125" style="447" customWidth="1"/>
    <col min="11518" max="11518" width="22.7109375" style="447" bestFit="1" customWidth="1"/>
    <col min="11519" max="11519" width="12.140625" style="447" customWidth="1"/>
    <col min="11520" max="11520" width="11.7109375" style="447" bestFit="1" customWidth="1"/>
    <col min="11521" max="11521" width="17.42578125" style="447" bestFit="1" customWidth="1"/>
    <col min="11522" max="11522" width="26.42578125" style="447" bestFit="1" customWidth="1"/>
    <col min="11523" max="11771" width="9.140625" style="447"/>
    <col min="11772" max="11772" width="8.28515625" style="447" customWidth="1"/>
    <col min="11773" max="11773" width="47.5703125" style="447" customWidth="1"/>
    <col min="11774" max="11774" width="22.7109375" style="447" bestFit="1" customWidth="1"/>
    <col min="11775" max="11775" width="12.140625" style="447" customWidth="1"/>
    <col min="11776" max="11776" width="11.7109375" style="447" bestFit="1" customWidth="1"/>
    <col min="11777" max="11777" width="17.42578125" style="447" bestFit="1" customWidth="1"/>
    <col min="11778" max="11778" width="26.42578125" style="447" bestFit="1" customWidth="1"/>
    <col min="11779" max="12027" width="9.140625" style="447"/>
    <col min="12028" max="12028" width="8.28515625" style="447" customWidth="1"/>
    <col min="12029" max="12029" width="47.5703125" style="447" customWidth="1"/>
    <col min="12030" max="12030" width="22.7109375" style="447" bestFit="1" customWidth="1"/>
    <col min="12031" max="12031" width="12.140625" style="447" customWidth="1"/>
    <col min="12032" max="12032" width="11.7109375" style="447" bestFit="1" customWidth="1"/>
    <col min="12033" max="12033" width="17.42578125" style="447" bestFit="1" customWidth="1"/>
    <col min="12034" max="12034" width="26.42578125" style="447" bestFit="1" customWidth="1"/>
    <col min="12035" max="12283" width="9.140625" style="447"/>
    <col min="12284" max="12284" width="8.28515625" style="447" customWidth="1"/>
    <col min="12285" max="12285" width="47.5703125" style="447" customWidth="1"/>
    <col min="12286" max="12286" width="22.7109375" style="447" bestFit="1" customWidth="1"/>
    <col min="12287" max="12287" width="12.140625" style="447" customWidth="1"/>
    <col min="12288" max="12288" width="11.7109375" style="447" bestFit="1" customWidth="1"/>
    <col min="12289" max="12289" width="17.42578125" style="447" bestFit="1" customWidth="1"/>
    <col min="12290" max="12290" width="26.42578125" style="447" bestFit="1" customWidth="1"/>
    <col min="12291" max="12539" width="9.140625" style="447"/>
    <col min="12540" max="12540" width="8.28515625" style="447" customWidth="1"/>
    <col min="12541" max="12541" width="47.5703125" style="447" customWidth="1"/>
    <col min="12542" max="12542" width="22.7109375" style="447" bestFit="1" customWidth="1"/>
    <col min="12543" max="12543" width="12.140625" style="447" customWidth="1"/>
    <col min="12544" max="12544" width="11.7109375" style="447" bestFit="1" customWidth="1"/>
    <col min="12545" max="12545" width="17.42578125" style="447" bestFit="1" customWidth="1"/>
    <col min="12546" max="12546" width="26.42578125" style="447" bestFit="1" customWidth="1"/>
    <col min="12547" max="12795" width="9.140625" style="447"/>
    <col min="12796" max="12796" width="8.28515625" style="447" customWidth="1"/>
    <col min="12797" max="12797" width="47.5703125" style="447" customWidth="1"/>
    <col min="12798" max="12798" width="22.7109375" style="447" bestFit="1" customWidth="1"/>
    <col min="12799" max="12799" width="12.140625" style="447" customWidth="1"/>
    <col min="12800" max="12800" width="11.7109375" style="447" bestFit="1" customWidth="1"/>
    <col min="12801" max="12801" width="17.42578125" style="447" bestFit="1" customWidth="1"/>
    <col min="12802" max="12802" width="26.42578125" style="447" bestFit="1" customWidth="1"/>
    <col min="12803" max="13051" width="9.140625" style="447"/>
    <col min="13052" max="13052" width="8.28515625" style="447" customWidth="1"/>
    <col min="13053" max="13053" width="47.5703125" style="447" customWidth="1"/>
    <col min="13054" max="13054" width="22.7109375" style="447" bestFit="1" customWidth="1"/>
    <col min="13055" max="13055" width="12.140625" style="447" customWidth="1"/>
    <col min="13056" max="13056" width="11.7109375" style="447" bestFit="1" customWidth="1"/>
    <col min="13057" max="13057" width="17.42578125" style="447" bestFit="1" customWidth="1"/>
    <col min="13058" max="13058" width="26.42578125" style="447" bestFit="1" customWidth="1"/>
    <col min="13059" max="13307" width="9.140625" style="447"/>
    <col min="13308" max="13308" width="8.28515625" style="447" customWidth="1"/>
    <col min="13309" max="13309" width="47.5703125" style="447" customWidth="1"/>
    <col min="13310" max="13310" width="22.7109375" style="447" bestFit="1" customWidth="1"/>
    <col min="13311" max="13311" width="12.140625" style="447" customWidth="1"/>
    <col min="13312" max="13312" width="11.7109375" style="447" bestFit="1" customWidth="1"/>
    <col min="13313" max="13313" width="17.42578125" style="447" bestFit="1" customWidth="1"/>
    <col min="13314" max="13314" width="26.42578125" style="447" bestFit="1" customWidth="1"/>
    <col min="13315" max="13563" width="9.140625" style="447"/>
    <col min="13564" max="13564" width="8.28515625" style="447" customWidth="1"/>
    <col min="13565" max="13565" width="47.5703125" style="447" customWidth="1"/>
    <col min="13566" max="13566" width="22.7109375" style="447" bestFit="1" customWidth="1"/>
    <col min="13567" max="13567" width="12.140625" style="447" customWidth="1"/>
    <col min="13568" max="13568" width="11.7109375" style="447" bestFit="1" customWidth="1"/>
    <col min="13569" max="13569" width="17.42578125" style="447" bestFit="1" customWidth="1"/>
    <col min="13570" max="13570" width="26.42578125" style="447" bestFit="1" customWidth="1"/>
    <col min="13571" max="13819" width="9.140625" style="447"/>
    <col min="13820" max="13820" width="8.28515625" style="447" customWidth="1"/>
    <col min="13821" max="13821" width="47.5703125" style="447" customWidth="1"/>
    <col min="13822" max="13822" width="22.7109375" style="447" bestFit="1" customWidth="1"/>
    <col min="13823" max="13823" width="12.140625" style="447" customWidth="1"/>
    <col min="13824" max="13824" width="11.7109375" style="447" bestFit="1" customWidth="1"/>
    <col min="13825" max="13825" width="17.42578125" style="447" bestFit="1" customWidth="1"/>
    <col min="13826" max="13826" width="26.42578125" style="447" bestFit="1" customWidth="1"/>
    <col min="13827" max="14075" width="9.140625" style="447"/>
    <col min="14076" max="14076" width="8.28515625" style="447" customWidth="1"/>
    <col min="14077" max="14077" width="47.5703125" style="447" customWidth="1"/>
    <col min="14078" max="14078" width="22.7109375" style="447" bestFit="1" customWidth="1"/>
    <col min="14079" max="14079" width="12.140625" style="447" customWidth="1"/>
    <col min="14080" max="14080" width="11.7109375" style="447" bestFit="1" customWidth="1"/>
    <col min="14081" max="14081" width="17.42578125" style="447" bestFit="1" customWidth="1"/>
    <col min="14082" max="14082" width="26.42578125" style="447" bestFit="1" customWidth="1"/>
    <col min="14083" max="14331" width="9.140625" style="447"/>
    <col min="14332" max="14332" width="8.28515625" style="447" customWidth="1"/>
    <col min="14333" max="14333" width="47.5703125" style="447" customWidth="1"/>
    <col min="14334" max="14334" width="22.7109375" style="447" bestFit="1" customWidth="1"/>
    <col min="14335" max="14335" width="12.140625" style="447" customWidth="1"/>
    <col min="14336" max="14336" width="11.7109375" style="447" bestFit="1" customWidth="1"/>
    <col min="14337" max="14337" width="17.42578125" style="447" bestFit="1" customWidth="1"/>
    <col min="14338" max="14338" width="26.42578125" style="447" bestFit="1" customWidth="1"/>
    <col min="14339" max="14587" width="9.140625" style="447"/>
    <col min="14588" max="14588" width="8.28515625" style="447" customWidth="1"/>
    <col min="14589" max="14589" width="47.5703125" style="447" customWidth="1"/>
    <col min="14590" max="14590" width="22.7109375" style="447" bestFit="1" customWidth="1"/>
    <col min="14591" max="14591" width="12.140625" style="447" customWidth="1"/>
    <col min="14592" max="14592" width="11.7109375" style="447" bestFit="1" customWidth="1"/>
    <col min="14593" max="14593" width="17.42578125" style="447" bestFit="1" customWidth="1"/>
    <col min="14594" max="14594" width="26.42578125" style="447" bestFit="1" customWidth="1"/>
    <col min="14595" max="14843" width="9.140625" style="447"/>
    <col min="14844" max="14844" width="8.28515625" style="447" customWidth="1"/>
    <col min="14845" max="14845" width="47.5703125" style="447" customWidth="1"/>
    <col min="14846" max="14846" width="22.7109375" style="447" bestFit="1" customWidth="1"/>
    <col min="14847" max="14847" width="12.140625" style="447" customWidth="1"/>
    <col min="14848" max="14848" width="11.7109375" style="447" bestFit="1" customWidth="1"/>
    <col min="14849" max="14849" width="17.42578125" style="447" bestFit="1" customWidth="1"/>
    <col min="14850" max="14850" width="26.42578125" style="447" bestFit="1" customWidth="1"/>
    <col min="14851" max="15099" width="9.140625" style="447"/>
    <col min="15100" max="15100" width="8.28515625" style="447" customWidth="1"/>
    <col min="15101" max="15101" width="47.5703125" style="447" customWidth="1"/>
    <col min="15102" max="15102" width="22.7109375" style="447" bestFit="1" customWidth="1"/>
    <col min="15103" max="15103" width="12.140625" style="447" customWidth="1"/>
    <col min="15104" max="15104" width="11.7109375" style="447" bestFit="1" customWidth="1"/>
    <col min="15105" max="15105" width="17.42578125" style="447" bestFit="1" customWidth="1"/>
    <col min="15106" max="15106" width="26.42578125" style="447" bestFit="1" customWidth="1"/>
    <col min="15107" max="15355" width="9.140625" style="447"/>
    <col min="15356" max="15356" width="8.28515625" style="447" customWidth="1"/>
    <col min="15357" max="15357" width="47.5703125" style="447" customWidth="1"/>
    <col min="15358" max="15358" width="22.7109375" style="447" bestFit="1" customWidth="1"/>
    <col min="15359" max="15359" width="12.140625" style="447" customWidth="1"/>
    <col min="15360" max="15360" width="11.7109375" style="447" bestFit="1" customWidth="1"/>
    <col min="15361" max="15361" width="17.42578125" style="447" bestFit="1" customWidth="1"/>
    <col min="15362" max="15362" width="26.42578125" style="447" bestFit="1" customWidth="1"/>
    <col min="15363" max="15611" width="9.140625" style="447"/>
    <col min="15612" max="15612" width="8.28515625" style="447" customWidth="1"/>
    <col min="15613" max="15613" width="47.5703125" style="447" customWidth="1"/>
    <col min="15614" max="15614" width="22.7109375" style="447" bestFit="1" customWidth="1"/>
    <col min="15615" max="15615" width="12.140625" style="447" customWidth="1"/>
    <col min="15616" max="15616" width="11.7109375" style="447" bestFit="1" customWidth="1"/>
    <col min="15617" max="15617" width="17.42578125" style="447" bestFit="1" customWidth="1"/>
    <col min="15618" max="15618" width="26.42578125" style="447" bestFit="1" customWidth="1"/>
    <col min="15619" max="15867" width="9.140625" style="447"/>
    <col min="15868" max="15868" width="8.28515625" style="447" customWidth="1"/>
    <col min="15869" max="15869" width="47.5703125" style="447" customWidth="1"/>
    <col min="15870" max="15870" width="22.7109375" style="447" bestFit="1" customWidth="1"/>
    <col min="15871" max="15871" width="12.140625" style="447" customWidth="1"/>
    <col min="15872" max="15872" width="11.7109375" style="447" bestFit="1" customWidth="1"/>
    <col min="15873" max="15873" width="17.42578125" style="447" bestFit="1" customWidth="1"/>
    <col min="15874" max="15874" width="26.42578125" style="447" bestFit="1" customWidth="1"/>
    <col min="15875" max="16123" width="9.140625" style="447"/>
    <col min="16124" max="16124" width="8.28515625" style="447" customWidth="1"/>
    <col min="16125" max="16125" width="47.5703125" style="447" customWidth="1"/>
    <col min="16126" max="16126" width="22.7109375" style="447" bestFit="1" customWidth="1"/>
    <col min="16127" max="16127" width="12.140625" style="447" customWidth="1"/>
    <col min="16128" max="16128" width="11.7109375" style="447" bestFit="1" customWidth="1"/>
    <col min="16129" max="16129" width="17.42578125" style="447" bestFit="1" customWidth="1"/>
    <col min="16130" max="16130" width="26.42578125" style="447" bestFit="1" customWidth="1"/>
    <col min="16131" max="16384" width="9.140625" style="447"/>
  </cols>
  <sheetData>
    <row r="1" spans="1:7" ht="45.75" customHeight="1">
      <c r="A1" s="466" t="s">
        <v>377</v>
      </c>
      <c r="B1" s="446"/>
      <c r="C1" s="446"/>
      <c r="D1" s="446"/>
      <c r="E1" s="818" t="s">
        <v>406</v>
      </c>
      <c r="F1" s="819"/>
      <c r="G1" s="820"/>
    </row>
    <row r="2" spans="1:7" ht="37.5" customHeight="1">
      <c r="A2" s="454" t="s">
        <v>0</v>
      </c>
      <c r="B2" s="454" t="s">
        <v>303</v>
      </c>
      <c r="C2" s="454" t="s">
        <v>304</v>
      </c>
      <c r="D2" s="455" t="s">
        <v>1</v>
      </c>
      <c r="E2" s="456" t="s">
        <v>393</v>
      </c>
      <c r="F2" s="457" t="s">
        <v>389</v>
      </c>
      <c r="G2" s="458" t="s">
        <v>390</v>
      </c>
    </row>
    <row r="3" spans="1:7">
      <c r="A3" s="417">
        <v>1</v>
      </c>
      <c r="B3" s="417" t="s">
        <v>305</v>
      </c>
      <c r="C3" s="459">
        <v>25</v>
      </c>
      <c r="D3" s="460" t="s">
        <v>306</v>
      </c>
      <c r="E3" s="448"/>
      <c r="F3" s="449">
        <f t="shared" ref="F3:F50" si="0">(E3*C3)/12</f>
        <v>0</v>
      </c>
      <c r="G3" s="450">
        <f>SUM(F3*12)</f>
        <v>0</v>
      </c>
    </row>
    <row r="4" spans="1:7">
      <c r="A4" s="417">
        <v>2</v>
      </c>
      <c r="B4" s="417" t="s">
        <v>307</v>
      </c>
      <c r="C4" s="459">
        <v>18</v>
      </c>
      <c r="D4" s="460" t="s">
        <v>306</v>
      </c>
      <c r="E4" s="448"/>
      <c r="F4" s="449">
        <f t="shared" si="0"/>
        <v>0</v>
      </c>
      <c r="G4" s="450">
        <f t="shared" ref="G4:G50" si="1">SUM(F4*12)</f>
        <v>0</v>
      </c>
    </row>
    <row r="5" spans="1:7" ht="25.5">
      <c r="A5" s="417">
        <v>3</v>
      </c>
      <c r="B5" s="416" t="s">
        <v>308</v>
      </c>
      <c r="C5" s="461">
        <v>8</v>
      </c>
      <c r="D5" s="462" t="s">
        <v>306</v>
      </c>
      <c r="E5" s="448"/>
      <c r="F5" s="449">
        <f t="shared" si="0"/>
        <v>0</v>
      </c>
      <c r="G5" s="450">
        <f t="shared" si="1"/>
        <v>0</v>
      </c>
    </row>
    <row r="6" spans="1:7">
      <c r="A6" s="417">
        <v>4</v>
      </c>
      <c r="B6" s="416" t="s">
        <v>309</v>
      </c>
      <c r="C6" s="461">
        <v>18</v>
      </c>
      <c r="D6" s="462" t="s">
        <v>306</v>
      </c>
      <c r="E6" s="448"/>
      <c r="F6" s="449">
        <f t="shared" si="0"/>
        <v>0</v>
      </c>
      <c r="G6" s="450">
        <f t="shared" si="1"/>
        <v>0</v>
      </c>
    </row>
    <row r="7" spans="1:7" ht="25.5">
      <c r="A7" s="417">
        <v>5</v>
      </c>
      <c r="B7" s="416" t="s">
        <v>310</v>
      </c>
      <c r="C7" s="461">
        <v>8</v>
      </c>
      <c r="D7" s="462" t="s">
        <v>306</v>
      </c>
      <c r="E7" s="448"/>
      <c r="F7" s="449">
        <f t="shared" si="0"/>
        <v>0</v>
      </c>
      <c r="G7" s="450">
        <f t="shared" si="1"/>
        <v>0</v>
      </c>
    </row>
    <row r="8" spans="1:7">
      <c r="A8" s="417">
        <v>6</v>
      </c>
      <c r="B8" s="416" t="s">
        <v>311</v>
      </c>
      <c r="C8" s="461">
        <v>20</v>
      </c>
      <c r="D8" s="462" t="s">
        <v>306</v>
      </c>
      <c r="E8" s="448"/>
      <c r="F8" s="449">
        <f t="shared" si="0"/>
        <v>0</v>
      </c>
      <c r="G8" s="450">
        <f t="shared" si="1"/>
        <v>0</v>
      </c>
    </row>
    <row r="9" spans="1:7">
      <c r="A9" s="417">
        <v>7</v>
      </c>
      <c r="B9" s="416" t="s">
        <v>312</v>
      </c>
      <c r="C9" s="461">
        <v>10</v>
      </c>
      <c r="D9" s="462" t="s">
        <v>306</v>
      </c>
      <c r="E9" s="448"/>
      <c r="F9" s="449">
        <f t="shared" si="0"/>
        <v>0</v>
      </c>
      <c r="G9" s="450">
        <f t="shared" si="1"/>
        <v>0</v>
      </c>
    </row>
    <row r="10" spans="1:7" ht="25.5">
      <c r="A10" s="417">
        <v>8</v>
      </c>
      <c r="B10" s="416" t="s">
        <v>313</v>
      </c>
      <c r="C10" s="461">
        <v>8</v>
      </c>
      <c r="D10" s="462" t="s">
        <v>306</v>
      </c>
      <c r="E10" s="448"/>
      <c r="F10" s="449">
        <f t="shared" si="0"/>
        <v>0</v>
      </c>
      <c r="G10" s="450">
        <f t="shared" si="1"/>
        <v>0</v>
      </c>
    </row>
    <row r="11" spans="1:7">
      <c r="A11" s="417">
        <v>9</v>
      </c>
      <c r="B11" s="417" t="s">
        <v>314</v>
      </c>
      <c r="C11" s="459">
        <v>20</v>
      </c>
      <c r="D11" s="460" t="s">
        <v>306</v>
      </c>
      <c r="E11" s="448"/>
      <c r="F11" s="449">
        <f t="shared" si="0"/>
        <v>0</v>
      </c>
      <c r="G11" s="450">
        <f t="shared" si="1"/>
        <v>0</v>
      </c>
    </row>
    <row r="12" spans="1:7">
      <c r="A12" s="417">
        <v>10</v>
      </c>
      <c r="B12" s="417" t="s">
        <v>315</v>
      </c>
      <c r="C12" s="459">
        <v>20</v>
      </c>
      <c r="D12" s="460" t="s">
        <v>306</v>
      </c>
      <c r="E12" s="448"/>
      <c r="F12" s="449">
        <f t="shared" si="0"/>
        <v>0</v>
      </c>
      <c r="G12" s="450">
        <f t="shared" si="1"/>
        <v>0</v>
      </c>
    </row>
    <row r="13" spans="1:7">
      <c r="A13" s="417">
        <v>11</v>
      </c>
      <c r="B13" s="417" t="s">
        <v>316</v>
      </c>
      <c r="C13" s="461">
        <v>8</v>
      </c>
      <c r="D13" s="462" t="s">
        <v>306</v>
      </c>
      <c r="E13" s="448"/>
      <c r="F13" s="449">
        <f t="shared" si="0"/>
        <v>0</v>
      </c>
      <c r="G13" s="450">
        <f t="shared" si="1"/>
        <v>0</v>
      </c>
    </row>
    <row r="14" spans="1:7">
      <c r="A14" s="417">
        <v>12</v>
      </c>
      <c r="B14" s="417" t="s">
        <v>317</v>
      </c>
      <c r="C14" s="461">
        <v>90</v>
      </c>
      <c r="D14" s="462" t="s">
        <v>306</v>
      </c>
      <c r="E14" s="448"/>
      <c r="F14" s="449">
        <f t="shared" si="0"/>
        <v>0</v>
      </c>
      <c r="G14" s="450">
        <f t="shared" si="1"/>
        <v>0</v>
      </c>
    </row>
    <row r="15" spans="1:7">
      <c r="A15" s="417">
        <v>13</v>
      </c>
      <c r="B15" s="416" t="s">
        <v>318</v>
      </c>
      <c r="C15" s="461">
        <v>5</v>
      </c>
      <c r="D15" s="462" t="s">
        <v>306</v>
      </c>
      <c r="E15" s="448"/>
      <c r="F15" s="449">
        <f t="shared" si="0"/>
        <v>0</v>
      </c>
      <c r="G15" s="450">
        <f t="shared" si="1"/>
        <v>0</v>
      </c>
    </row>
    <row r="16" spans="1:7">
      <c r="A16" s="417">
        <v>14</v>
      </c>
      <c r="B16" s="416" t="s">
        <v>319</v>
      </c>
      <c r="C16" s="461">
        <v>8</v>
      </c>
      <c r="D16" s="462" t="s">
        <v>306</v>
      </c>
      <c r="E16" s="448"/>
      <c r="F16" s="449">
        <f t="shared" si="0"/>
        <v>0</v>
      </c>
      <c r="G16" s="450">
        <f t="shared" si="1"/>
        <v>0</v>
      </c>
    </row>
    <row r="17" spans="1:7">
      <c r="A17" s="417">
        <v>15</v>
      </c>
      <c r="B17" s="416" t="s">
        <v>320</v>
      </c>
      <c r="C17" s="461">
        <v>1</v>
      </c>
      <c r="D17" s="462" t="s">
        <v>306</v>
      </c>
      <c r="E17" s="448"/>
      <c r="F17" s="449">
        <f t="shared" si="0"/>
        <v>0</v>
      </c>
      <c r="G17" s="450">
        <f t="shared" si="1"/>
        <v>0</v>
      </c>
    </row>
    <row r="18" spans="1:7">
      <c r="A18" s="417">
        <v>16</v>
      </c>
      <c r="B18" s="416" t="s">
        <v>321</v>
      </c>
      <c r="C18" s="461">
        <v>5</v>
      </c>
      <c r="D18" s="462" t="s">
        <v>306</v>
      </c>
      <c r="E18" s="448"/>
      <c r="F18" s="449">
        <f t="shared" si="0"/>
        <v>0</v>
      </c>
      <c r="G18" s="450">
        <f t="shared" si="1"/>
        <v>0</v>
      </c>
    </row>
    <row r="19" spans="1:7">
      <c r="A19" s="417">
        <v>17</v>
      </c>
      <c r="B19" s="416" t="s">
        <v>322</v>
      </c>
      <c r="C19" s="461">
        <v>10</v>
      </c>
      <c r="D19" s="462" t="s">
        <v>306</v>
      </c>
      <c r="E19" s="448"/>
      <c r="F19" s="449">
        <f t="shared" si="0"/>
        <v>0</v>
      </c>
      <c r="G19" s="450">
        <f t="shared" si="1"/>
        <v>0</v>
      </c>
    </row>
    <row r="20" spans="1:7">
      <c r="A20" s="417">
        <v>18</v>
      </c>
      <c r="B20" s="416" t="s">
        <v>323</v>
      </c>
      <c r="C20" s="461">
        <v>2</v>
      </c>
      <c r="D20" s="462" t="s">
        <v>306</v>
      </c>
      <c r="E20" s="448"/>
      <c r="F20" s="449">
        <f t="shared" si="0"/>
        <v>0</v>
      </c>
      <c r="G20" s="450">
        <f t="shared" si="1"/>
        <v>0</v>
      </c>
    </row>
    <row r="21" spans="1:7">
      <c r="A21" s="417">
        <v>19</v>
      </c>
      <c r="B21" s="416" t="s">
        <v>324</v>
      </c>
      <c r="C21" s="459">
        <v>22</v>
      </c>
      <c r="D21" s="460" t="s">
        <v>306</v>
      </c>
      <c r="E21" s="448"/>
      <c r="F21" s="449">
        <f t="shared" si="0"/>
        <v>0</v>
      </c>
      <c r="G21" s="450">
        <f t="shared" si="1"/>
        <v>0</v>
      </c>
    </row>
    <row r="22" spans="1:7">
      <c r="A22" s="417">
        <v>20</v>
      </c>
      <c r="B22" s="416" t="s">
        <v>325</v>
      </c>
      <c r="C22" s="461">
        <v>10</v>
      </c>
      <c r="D22" s="462" t="s">
        <v>306</v>
      </c>
      <c r="E22" s="448"/>
      <c r="F22" s="449">
        <f t="shared" si="0"/>
        <v>0</v>
      </c>
      <c r="G22" s="450">
        <f t="shared" si="1"/>
        <v>0</v>
      </c>
    </row>
    <row r="23" spans="1:7">
      <c r="A23" s="417">
        <v>21</v>
      </c>
      <c r="B23" s="416" t="s">
        <v>326</v>
      </c>
      <c r="C23" s="461">
        <v>10</v>
      </c>
      <c r="D23" s="462" t="s">
        <v>306</v>
      </c>
      <c r="E23" s="448"/>
      <c r="F23" s="449">
        <f t="shared" si="0"/>
        <v>0</v>
      </c>
      <c r="G23" s="450">
        <f t="shared" si="1"/>
        <v>0</v>
      </c>
    </row>
    <row r="24" spans="1:7">
      <c r="A24" s="417">
        <v>22</v>
      </c>
      <c r="B24" s="417" t="s">
        <v>327</v>
      </c>
      <c r="C24" s="461">
        <v>10</v>
      </c>
      <c r="D24" s="462" t="s">
        <v>306</v>
      </c>
      <c r="E24" s="448"/>
      <c r="F24" s="449">
        <f t="shared" si="0"/>
        <v>0</v>
      </c>
      <c r="G24" s="450">
        <f t="shared" si="1"/>
        <v>0</v>
      </c>
    </row>
    <row r="25" spans="1:7">
      <c r="A25" s="417">
        <v>23</v>
      </c>
      <c r="B25" s="417" t="s">
        <v>328</v>
      </c>
      <c r="C25" s="461">
        <v>10</v>
      </c>
      <c r="D25" s="462" t="s">
        <v>306</v>
      </c>
      <c r="E25" s="448"/>
      <c r="F25" s="449">
        <f t="shared" si="0"/>
        <v>0</v>
      </c>
      <c r="G25" s="450">
        <f t="shared" si="1"/>
        <v>0</v>
      </c>
    </row>
    <row r="26" spans="1:7">
      <c r="A26" s="417">
        <v>24</v>
      </c>
      <c r="B26" s="416" t="s">
        <v>329</v>
      </c>
      <c r="C26" s="461">
        <v>10</v>
      </c>
      <c r="D26" s="462" t="s">
        <v>306</v>
      </c>
      <c r="E26" s="448"/>
      <c r="F26" s="449">
        <f t="shared" si="0"/>
        <v>0</v>
      </c>
      <c r="G26" s="450">
        <f t="shared" si="1"/>
        <v>0</v>
      </c>
    </row>
    <row r="27" spans="1:7">
      <c r="A27" s="417">
        <v>25</v>
      </c>
      <c r="B27" s="416" t="s">
        <v>330</v>
      </c>
      <c r="C27" s="461">
        <v>20</v>
      </c>
      <c r="D27" s="462" t="s">
        <v>306</v>
      </c>
      <c r="E27" s="448"/>
      <c r="F27" s="449">
        <f t="shared" si="0"/>
        <v>0</v>
      </c>
      <c r="G27" s="450">
        <f t="shared" si="1"/>
        <v>0</v>
      </c>
    </row>
    <row r="28" spans="1:7" ht="25.5">
      <c r="A28" s="417">
        <v>26</v>
      </c>
      <c r="B28" s="416" t="s">
        <v>331</v>
      </c>
      <c r="C28" s="461">
        <v>10</v>
      </c>
      <c r="D28" s="462" t="s">
        <v>306</v>
      </c>
      <c r="E28" s="448"/>
      <c r="F28" s="449">
        <f t="shared" si="0"/>
        <v>0</v>
      </c>
      <c r="G28" s="450">
        <f t="shared" si="1"/>
        <v>0</v>
      </c>
    </row>
    <row r="29" spans="1:7">
      <c r="A29" s="417">
        <v>27</v>
      </c>
      <c r="B29" s="416" t="s">
        <v>332</v>
      </c>
      <c r="C29" s="461">
        <v>10</v>
      </c>
      <c r="D29" s="462" t="s">
        <v>306</v>
      </c>
      <c r="E29" s="448"/>
      <c r="F29" s="449">
        <f t="shared" si="0"/>
        <v>0</v>
      </c>
      <c r="G29" s="450">
        <f t="shared" si="1"/>
        <v>0</v>
      </c>
    </row>
    <row r="30" spans="1:7">
      <c r="A30" s="417">
        <v>28</v>
      </c>
      <c r="B30" s="416" t="s">
        <v>333</v>
      </c>
      <c r="C30" s="461">
        <v>1500</v>
      </c>
      <c r="D30" s="462" t="s">
        <v>334</v>
      </c>
      <c r="E30" s="448"/>
      <c r="F30" s="449">
        <f t="shared" si="0"/>
        <v>0</v>
      </c>
      <c r="G30" s="450">
        <f t="shared" si="1"/>
        <v>0</v>
      </c>
    </row>
    <row r="31" spans="1:7">
      <c r="A31" s="417">
        <v>29</v>
      </c>
      <c r="B31" s="416" t="s">
        <v>335</v>
      </c>
      <c r="C31" s="461">
        <v>1500</v>
      </c>
      <c r="D31" s="462" t="s">
        <v>334</v>
      </c>
      <c r="E31" s="448"/>
      <c r="F31" s="449">
        <f t="shared" si="0"/>
        <v>0</v>
      </c>
      <c r="G31" s="450">
        <f t="shared" si="1"/>
        <v>0</v>
      </c>
    </row>
    <row r="32" spans="1:7">
      <c r="A32" s="417">
        <v>30</v>
      </c>
      <c r="B32" s="416" t="s">
        <v>336</v>
      </c>
      <c r="C32" s="461">
        <v>1500</v>
      </c>
      <c r="D32" s="462" t="s">
        <v>334</v>
      </c>
      <c r="E32" s="448"/>
      <c r="F32" s="449">
        <f t="shared" si="0"/>
        <v>0</v>
      </c>
      <c r="G32" s="450">
        <f t="shared" si="1"/>
        <v>0</v>
      </c>
    </row>
    <row r="33" spans="1:7">
      <c r="A33" s="417">
        <v>31</v>
      </c>
      <c r="B33" s="416" t="s">
        <v>337</v>
      </c>
      <c r="C33" s="461">
        <v>1500</v>
      </c>
      <c r="D33" s="462" t="s">
        <v>334</v>
      </c>
      <c r="E33" s="448"/>
      <c r="F33" s="449">
        <f t="shared" si="0"/>
        <v>0</v>
      </c>
      <c r="G33" s="450">
        <f t="shared" si="1"/>
        <v>0</v>
      </c>
    </row>
    <row r="34" spans="1:7">
      <c r="A34" s="417">
        <v>32</v>
      </c>
      <c r="B34" s="416" t="s">
        <v>338</v>
      </c>
      <c r="C34" s="461">
        <v>1500</v>
      </c>
      <c r="D34" s="462" t="s">
        <v>334</v>
      </c>
      <c r="E34" s="448"/>
      <c r="F34" s="449">
        <f t="shared" si="0"/>
        <v>0</v>
      </c>
      <c r="G34" s="450">
        <f t="shared" si="1"/>
        <v>0</v>
      </c>
    </row>
    <row r="35" spans="1:7">
      <c r="A35" s="417">
        <v>33</v>
      </c>
      <c r="B35" s="416" t="s">
        <v>339</v>
      </c>
      <c r="C35" s="461">
        <v>1500</v>
      </c>
      <c r="D35" s="462" t="s">
        <v>334</v>
      </c>
      <c r="E35" s="448"/>
      <c r="F35" s="449">
        <f t="shared" si="0"/>
        <v>0</v>
      </c>
      <c r="G35" s="450">
        <f t="shared" si="1"/>
        <v>0</v>
      </c>
    </row>
    <row r="36" spans="1:7">
      <c r="A36" s="417">
        <v>34</v>
      </c>
      <c r="B36" s="416" t="s">
        <v>340</v>
      </c>
      <c r="C36" s="461">
        <v>1500</v>
      </c>
      <c r="D36" s="462" t="s">
        <v>334</v>
      </c>
      <c r="E36" s="448"/>
      <c r="F36" s="449">
        <f t="shared" si="0"/>
        <v>0</v>
      </c>
      <c r="G36" s="450">
        <f t="shared" si="1"/>
        <v>0</v>
      </c>
    </row>
    <row r="37" spans="1:7">
      <c r="A37" s="417">
        <v>35</v>
      </c>
      <c r="B37" s="416" t="s">
        <v>341</v>
      </c>
      <c r="C37" s="461">
        <v>1500</v>
      </c>
      <c r="D37" s="462" t="s">
        <v>334</v>
      </c>
      <c r="E37" s="448"/>
      <c r="F37" s="449">
        <f t="shared" si="0"/>
        <v>0</v>
      </c>
      <c r="G37" s="450">
        <f t="shared" si="1"/>
        <v>0</v>
      </c>
    </row>
    <row r="38" spans="1:7">
      <c r="A38" s="417">
        <v>36</v>
      </c>
      <c r="B38" s="416" t="s">
        <v>342</v>
      </c>
      <c r="C38" s="461">
        <v>1500</v>
      </c>
      <c r="D38" s="462" t="s">
        <v>334</v>
      </c>
      <c r="E38" s="448"/>
      <c r="F38" s="449">
        <f t="shared" si="0"/>
        <v>0</v>
      </c>
      <c r="G38" s="450">
        <f t="shared" si="1"/>
        <v>0</v>
      </c>
    </row>
    <row r="39" spans="1:7">
      <c r="A39" s="417">
        <v>37</v>
      </c>
      <c r="B39" s="416" t="s">
        <v>343</v>
      </c>
      <c r="C39" s="461">
        <v>1500</v>
      </c>
      <c r="D39" s="462" t="s">
        <v>334</v>
      </c>
      <c r="E39" s="448"/>
      <c r="F39" s="449">
        <f t="shared" si="0"/>
        <v>0</v>
      </c>
      <c r="G39" s="450">
        <f t="shared" si="1"/>
        <v>0</v>
      </c>
    </row>
    <row r="40" spans="1:7">
      <c r="A40" s="417">
        <v>38</v>
      </c>
      <c r="B40" s="416" t="s">
        <v>344</v>
      </c>
      <c r="C40" s="461">
        <v>30</v>
      </c>
      <c r="D40" s="462" t="s">
        <v>306</v>
      </c>
      <c r="E40" s="448"/>
      <c r="F40" s="449">
        <f t="shared" si="0"/>
        <v>0</v>
      </c>
      <c r="G40" s="450">
        <f t="shared" si="1"/>
        <v>0</v>
      </c>
    </row>
    <row r="41" spans="1:7">
      <c r="A41" s="417">
        <v>39</v>
      </c>
      <c r="B41" s="416" t="s">
        <v>345</v>
      </c>
      <c r="C41" s="461">
        <v>30</v>
      </c>
      <c r="D41" s="462" t="s">
        <v>306</v>
      </c>
      <c r="E41" s="448"/>
      <c r="F41" s="449">
        <f t="shared" si="0"/>
        <v>0</v>
      </c>
      <c r="G41" s="450">
        <f t="shared" si="1"/>
        <v>0</v>
      </c>
    </row>
    <row r="42" spans="1:7">
      <c r="A42" s="417">
        <v>40</v>
      </c>
      <c r="B42" s="416" t="s">
        <v>346</v>
      </c>
      <c r="C42" s="461">
        <v>30</v>
      </c>
      <c r="D42" s="462" t="s">
        <v>306</v>
      </c>
      <c r="E42" s="448"/>
      <c r="F42" s="449">
        <f t="shared" si="0"/>
        <v>0</v>
      </c>
      <c r="G42" s="450">
        <f t="shared" si="1"/>
        <v>0</v>
      </c>
    </row>
    <row r="43" spans="1:7">
      <c r="A43" s="417">
        <v>41</v>
      </c>
      <c r="B43" s="416" t="s">
        <v>347</v>
      </c>
      <c r="C43" s="461">
        <v>3</v>
      </c>
      <c r="D43" s="462" t="s">
        <v>306</v>
      </c>
      <c r="E43" s="448"/>
      <c r="F43" s="449">
        <f t="shared" si="0"/>
        <v>0</v>
      </c>
      <c r="G43" s="450">
        <f t="shared" si="1"/>
        <v>0</v>
      </c>
    </row>
    <row r="44" spans="1:7">
      <c r="A44" s="417">
        <v>42</v>
      </c>
      <c r="B44" s="416" t="s">
        <v>348</v>
      </c>
      <c r="C44" s="461">
        <v>3</v>
      </c>
      <c r="D44" s="462" t="s">
        <v>306</v>
      </c>
      <c r="E44" s="448"/>
      <c r="F44" s="449">
        <f t="shared" si="0"/>
        <v>0</v>
      </c>
      <c r="G44" s="450">
        <f t="shared" si="1"/>
        <v>0</v>
      </c>
    </row>
    <row r="45" spans="1:7">
      <c r="A45" s="417">
        <v>43</v>
      </c>
      <c r="B45" s="416" t="s">
        <v>349</v>
      </c>
      <c r="C45" s="461">
        <v>3</v>
      </c>
      <c r="D45" s="462" t="s">
        <v>306</v>
      </c>
      <c r="E45" s="448"/>
      <c r="F45" s="449">
        <f t="shared" si="0"/>
        <v>0</v>
      </c>
      <c r="G45" s="450">
        <f t="shared" si="1"/>
        <v>0</v>
      </c>
    </row>
    <row r="46" spans="1:7">
      <c r="A46" s="417">
        <v>44</v>
      </c>
      <c r="B46" s="416" t="s">
        <v>350</v>
      </c>
      <c r="C46" s="461">
        <v>36</v>
      </c>
      <c r="D46" s="462" t="s">
        <v>334</v>
      </c>
      <c r="E46" s="448"/>
      <c r="F46" s="449">
        <f t="shared" si="0"/>
        <v>0</v>
      </c>
      <c r="G46" s="450">
        <f t="shared" si="1"/>
        <v>0</v>
      </c>
    </row>
    <row r="47" spans="1:7">
      <c r="A47" s="417">
        <v>45</v>
      </c>
      <c r="B47" s="416" t="s">
        <v>352</v>
      </c>
      <c r="C47" s="461">
        <v>38</v>
      </c>
      <c r="D47" s="462" t="s">
        <v>306</v>
      </c>
      <c r="E47" s="448"/>
      <c r="F47" s="449">
        <f t="shared" si="0"/>
        <v>0</v>
      </c>
      <c r="G47" s="450">
        <f t="shared" si="1"/>
        <v>0</v>
      </c>
    </row>
    <row r="48" spans="1:7" ht="38.25">
      <c r="A48" s="417">
        <v>46</v>
      </c>
      <c r="B48" s="416" t="s">
        <v>354</v>
      </c>
      <c r="C48" s="461">
        <v>30</v>
      </c>
      <c r="D48" s="462" t="s">
        <v>306</v>
      </c>
      <c r="E48" s="448"/>
      <c r="F48" s="449">
        <f t="shared" si="0"/>
        <v>0</v>
      </c>
      <c r="G48" s="450">
        <f t="shared" si="1"/>
        <v>0</v>
      </c>
    </row>
    <row r="49" spans="1:7">
      <c r="A49" s="417">
        <v>47</v>
      </c>
      <c r="B49" s="416" t="s">
        <v>355</v>
      </c>
      <c r="C49" s="461">
        <v>70</v>
      </c>
      <c r="D49" s="462" t="s">
        <v>306</v>
      </c>
      <c r="E49" s="448"/>
      <c r="F49" s="449">
        <f t="shared" si="0"/>
        <v>0</v>
      </c>
      <c r="G49" s="450">
        <f t="shared" si="1"/>
        <v>0</v>
      </c>
    </row>
    <row r="50" spans="1:7" ht="13.5" thickBot="1">
      <c r="A50" s="419">
        <v>48</v>
      </c>
      <c r="B50" s="419" t="s">
        <v>356</v>
      </c>
      <c r="C50" s="468">
        <v>30</v>
      </c>
      <c r="D50" s="469" t="s">
        <v>306</v>
      </c>
      <c r="E50" s="451"/>
      <c r="F50" s="452">
        <f t="shared" si="0"/>
        <v>0</v>
      </c>
      <c r="G50" s="453">
        <f t="shared" si="1"/>
        <v>0</v>
      </c>
    </row>
    <row r="51" spans="1:7" ht="28.5" customHeight="1">
      <c r="A51" s="471"/>
      <c r="B51" s="472"/>
      <c r="C51" s="473"/>
      <c r="D51" s="474"/>
      <c r="E51" s="463">
        <f>SUM(E3:E50)</f>
        <v>0</v>
      </c>
      <c r="F51" s="464">
        <f>SUM(F3:F50)</f>
        <v>0</v>
      </c>
      <c r="G51" s="465">
        <f t="shared" ref="G51" si="2">SUM(G3:G50)</f>
        <v>0</v>
      </c>
    </row>
    <row r="52" spans="1:7" ht="28.5" customHeight="1" thickBot="1">
      <c r="A52" s="821" t="s">
        <v>353</v>
      </c>
      <c r="B52" s="822"/>
      <c r="C52" s="822"/>
      <c r="D52" s="822"/>
      <c r="E52" s="307"/>
      <c r="F52" s="823" t="s">
        <v>392</v>
      </c>
      <c r="G52" s="824"/>
    </row>
    <row r="53" spans="1:7" ht="28.5" customHeight="1" thickBot="1">
      <c r="A53" s="475"/>
      <c r="B53" s="829" t="s">
        <v>383</v>
      </c>
      <c r="C53" s="830"/>
      <c r="D53" s="830"/>
      <c r="E53" s="467">
        <f>SUM(F3:F50)</f>
        <v>0</v>
      </c>
      <c r="F53" s="831">
        <f>SUM(G3:G50)</f>
        <v>0</v>
      </c>
      <c r="G53" s="832"/>
    </row>
    <row r="54" spans="1:7" ht="28.5" customHeight="1" thickBot="1">
      <c r="A54" s="833" t="s">
        <v>378</v>
      </c>
      <c r="B54" s="834"/>
      <c r="C54" s="834"/>
      <c r="D54" s="834"/>
      <c r="E54" s="476">
        <v>0.16800000000000001</v>
      </c>
      <c r="F54" s="835">
        <v>0.16800000000000001</v>
      </c>
      <c r="G54" s="836"/>
    </row>
    <row r="55" spans="1:7" ht="28.5" customHeight="1" thickBot="1">
      <c r="B55" s="825"/>
      <c r="C55" s="825"/>
      <c r="D55" s="825"/>
      <c r="E55" s="470">
        <f>SUM(E53*1.168)</f>
        <v>0</v>
      </c>
      <c r="F55" s="826">
        <f>SUM(F53*1.168)+0.06</f>
        <v>0.06</v>
      </c>
      <c r="G55" s="827"/>
    </row>
    <row r="72" spans="1:4">
      <c r="A72" s="828" t="s">
        <v>372</v>
      </c>
      <c r="B72" s="828"/>
      <c r="C72" s="828"/>
      <c r="D72" s="828"/>
    </row>
  </sheetData>
  <autoFilter ref="A2:D72"/>
  <mergeCells count="10">
    <mergeCell ref="A72:D72"/>
    <mergeCell ref="B53:D53"/>
    <mergeCell ref="F53:G53"/>
    <mergeCell ref="A54:D54"/>
    <mergeCell ref="F54:G54"/>
    <mergeCell ref="E1:G1"/>
    <mergeCell ref="A52:D52"/>
    <mergeCell ref="F52:G52"/>
    <mergeCell ref="B55:D55"/>
    <mergeCell ref="F55:G5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G7" sqref="G7"/>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53"/>
      <c r="B5" s="654"/>
      <c r="C5" s="654"/>
      <c r="D5" s="655"/>
      <c r="E5" s="655"/>
      <c r="F5" s="656"/>
      <c r="G5" s="656"/>
    </row>
    <row r="6" spans="1:7" ht="15.75">
      <c r="A6" s="657"/>
      <c r="B6" s="658"/>
      <c r="C6" s="658"/>
      <c r="D6" s="658"/>
      <c r="E6" s="658"/>
      <c r="F6" s="658"/>
    </row>
    <row r="7" spans="1:7">
      <c r="A7" s="156" t="s">
        <v>185</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184</v>
      </c>
      <c r="B21" s="641"/>
      <c r="C21" s="650"/>
      <c r="D21" s="604" t="s">
        <v>167</v>
      </c>
      <c r="E21" s="651"/>
      <c r="F21" s="168">
        <v>1</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174" t="s">
        <v>184</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88"/>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H77" s="200"/>
    </row>
    <row r="78" spans="1:8" ht="13.5">
      <c r="A78" s="146" t="s">
        <v>35</v>
      </c>
      <c r="B78" s="581" t="s">
        <v>142</v>
      </c>
      <c r="C78" s="582"/>
      <c r="D78" s="139"/>
      <c r="E78" s="138"/>
      <c r="F78" s="135"/>
      <c r="H78" s="477"/>
    </row>
    <row r="79" spans="1:8" s="28" customFormat="1">
      <c r="A79" s="146" t="s">
        <v>37</v>
      </c>
      <c r="B79" s="140" t="s">
        <v>141</v>
      </c>
      <c r="C79" s="141"/>
      <c r="D79" s="142"/>
      <c r="E79" s="143"/>
      <c r="F79" s="135"/>
    </row>
    <row r="80" spans="1:8">
      <c r="A80" s="146" t="s">
        <v>38</v>
      </c>
      <c r="B80" s="581" t="s">
        <v>55</v>
      </c>
      <c r="C80" s="582"/>
      <c r="D80" s="582"/>
      <c r="E80" s="583"/>
      <c r="F80" s="135"/>
    </row>
    <row r="81" spans="1:6">
      <c r="A81" s="146" t="s">
        <v>50</v>
      </c>
      <c r="B81" s="581" t="s">
        <v>56</v>
      </c>
      <c r="C81" s="582"/>
      <c r="D81" s="582"/>
      <c r="E81" s="583"/>
      <c r="F81" s="135"/>
    </row>
    <row r="82" spans="1:6">
      <c r="A82" s="146" t="s">
        <v>51</v>
      </c>
      <c r="B82" s="581" t="s">
        <v>57</v>
      </c>
      <c r="C82" s="582"/>
      <c r="D82" s="582"/>
      <c r="E82" s="583"/>
      <c r="F82" s="135"/>
    </row>
    <row r="83" spans="1:6">
      <c r="A83" s="146" t="s">
        <v>52</v>
      </c>
      <c r="B83" s="581" t="s">
        <v>59</v>
      </c>
      <c r="C83" s="582"/>
      <c r="D83" s="582"/>
      <c r="E83" s="583"/>
      <c r="F83" s="135"/>
    </row>
    <row r="84" spans="1:6">
      <c r="A84" s="604" t="s">
        <v>3</v>
      </c>
      <c r="B84" s="604"/>
      <c r="C84" s="604"/>
      <c r="D84" s="604"/>
      <c r="E84" s="604"/>
      <c r="F84" s="136"/>
    </row>
    <row r="85" spans="1:6" ht="15">
      <c r="A85" s="195"/>
      <c r="B85" s="624"/>
      <c r="C85" s="625"/>
      <c r="D85" s="625"/>
      <c r="E85" s="625"/>
      <c r="F85" s="625"/>
    </row>
    <row r="86" spans="1:6" ht="15">
      <c r="A86" s="195"/>
      <c r="B86" s="619"/>
      <c r="C86" s="620"/>
      <c r="D86" s="620"/>
      <c r="E86" s="620"/>
      <c r="F86" s="620"/>
    </row>
    <row r="87" spans="1:6">
      <c r="A87" s="195"/>
      <c r="B87" s="621"/>
      <c r="C87" s="622"/>
      <c r="D87" s="622"/>
      <c r="E87" s="622"/>
      <c r="F87" s="622"/>
    </row>
    <row r="88" spans="1:6">
      <c r="A88" s="186"/>
      <c r="B88" s="186"/>
      <c r="C88" s="186"/>
      <c r="D88" s="186"/>
      <c r="E88" s="186"/>
      <c r="F88" s="192"/>
    </row>
    <row r="89" spans="1:6">
      <c r="A89" s="623" t="s">
        <v>140</v>
      </c>
      <c r="B89" s="623"/>
      <c r="C89" s="623"/>
      <c r="D89" s="623"/>
      <c r="E89" s="623"/>
      <c r="F89" s="623"/>
    </row>
    <row r="90" spans="1:6">
      <c r="A90" s="578" t="s">
        <v>139</v>
      </c>
      <c r="B90" s="579"/>
      <c r="C90" s="579"/>
      <c r="D90" s="579"/>
      <c r="E90" s="580"/>
      <c r="F90" s="136" t="s">
        <v>48</v>
      </c>
    </row>
    <row r="91" spans="1:6">
      <c r="A91" s="146" t="s">
        <v>138</v>
      </c>
      <c r="B91" s="616" t="s">
        <v>137</v>
      </c>
      <c r="C91" s="617"/>
      <c r="D91" s="617"/>
      <c r="E91" s="618"/>
      <c r="F91" s="136">
        <f>F57</f>
        <v>0</v>
      </c>
    </row>
    <row r="92" spans="1:6">
      <c r="A92" s="146" t="s">
        <v>136</v>
      </c>
      <c r="B92" s="616" t="s">
        <v>135</v>
      </c>
      <c r="C92" s="617"/>
      <c r="D92" s="617"/>
      <c r="E92" s="618"/>
      <c r="F92" s="136">
        <f>F70</f>
        <v>0</v>
      </c>
    </row>
    <row r="93" spans="1:6">
      <c r="A93" s="146" t="s">
        <v>134</v>
      </c>
      <c r="B93" s="616" t="s">
        <v>54</v>
      </c>
      <c r="C93" s="617"/>
      <c r="D93" s="617"/>
      <c r="E93" s="618"/>
      <c r="F93" s="136">
        <f>F84</f>
        <v>0</v>
      </c>
    </row>
    <row r="94" spans="1:6">
      <c r="A94" s="578" t="s">
        <v>3</v>
      </c>
      <c r="B94" s="579"/>
      <c r="C94" s="579"/>
      <c r="D94" s="579"/>
      <c r="E94" s="580"/>
      <c r="F94" s="136">
        <f>SUM(F91:F93)</f>
        <v>0</v>
      </c>
    </row>
    <row r="95" spans="1:6">
      <c r="A95" s="186"/>
      <c r="B95" s="186"/>
      <c r="C95" s="186"/>
      <c r="D95" s="186"/>
      <c r="E95" s="186"/>
      <c r="F95" s="192"/>
    </row>
    <row r="96" spans="1:6">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300</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8.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G8" sqref="G8"/>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53"/>
      <c r="B5" s="654"/>
      <c r="C5" s="654"/>
      <c r="D5" s="655"/>
      <c r="E5" s="655"/>
      <c r="F5" s="656"/>
      <c r="G5" s="656"/>
    </row>
    <row r="6" spans="1:7" ht="15.75">
      <c r="A6" s="657"/>
      <c r="B6" s="658"/>
      <c r="C6" s="658"/>
      <c r="D6" s="658"/>
      <c r="E6" s="658"/>
      <c r="F6" s="658"/>
    </row>
    <row r="7" spans="1:7">
      <c r="A7" s="156" t="s">
        <v>187</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186</v>
      </c>
      <c r="B21" s="641"/>
      <c r="C21" s="650"/>
      <c r="D21" s="604" t="s">
        <v>167</v>
      </c>
      <c r="E21" s="651"/>
      <c r="F21" s="168">
        <v>1</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174" t="s">
        <v>186</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88"/>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H77" s="200"/>
    </row>
    <row r="78" spans="1:8" ht="13.5">
      <c r="A78" s="146" t="s">
        <v>35</v>
      </c>
      <c r="B78" s="581" t="s">
        <v>142</v>
      </c>
      <c r="C78" s="582"/>
      <c r="D78" s="139"/>
      <c r="E78" s="138"/>
      <c r="F78" s="135"/>
      <c r="H78" s="477"/>
    </row>
    <row r="79" spans="1:8" s="28" customFormat="1">
      <c r="A79" s="146" t="s">
        <v>37</v>
      </c>
      <c r="B79" s="140" t="s">
        <v>141</v>
      </c>
      <c r="C79" s="141"/>
      <c r="D79" s="142"/>
      <c r="E79" s="143"/>
      <c r="F79" s="135"/>
    </row>
    <row r="80" spans="1:8">
      <c r="A80" s="146" t="s">
        <v>38</v>
      </c>
      <c r="B80" s="581" t="s">
        <v>55</v>
      </c>
      <c r="C80" s="582"/>
      <c r="D80" s="582"/>
      <c r="E80" s="583"/>
      <c r="F80" s="135"/>
    </row>
    <row r="81" spans="1:6">
      <c r="A81" s="146" t="s">
        <v>50</v>
      </c>
      <c r="B81" s="581" t="s">
        <v>56</v>
      </c>
      <c r="C81" s="582"/>
      <c r="D81" s="582"/>
      <c r="E81" s="583"/>
      <c r="F81" s="135"/>
    </row>
    <row r="82" spans="1:6">
      <c r="A82" s="146" t="s">
        <v>51</v>
      </c>
      <c r="B82" s="581" t="s">
        <v>57</v>
      </c>
      <c r="C82" s="582"/>
      <c r="D82" s="582"/>
      <c r="E82" s="583"/>
      <c r="F82" s="135"/>
    </row>
    <row r="83" spans="1:6">
      <c r="A83" s="146" t="s">
        <v>52</v>
      </c>
      <c r="B83" s="581" t="s">
        <v>59</v>
      </c>
      <c r="C83" s="582"/>
      <c r="D83" s="582"/>
      <c r="E83" s="583"/>
      <c r="F83" s="135"/>
    </row>
    <row r="84" spans="1:6">
      <c r="A84" s="604" t="s">
        <v>3</v>
      </c>
      <c r="B84" s="604"/>
      <c r="C84" s="604"/>
      <c r="D84" s="604"/>
      <c r="E84" s="604"/>
      <c r="F84" s="136"/>
    </row>
    <row r="85" spans="1:6" ht="15">
      <c r="A85" s="195"/>
      <c r="B85" s="624"/>
      <c r="C85" s="625"/>
      <c r="D85" s="625"/>
      <c r="E85" s="625"/>
      <c r="F85" s="625"/>
    </row>
    <row r="86" spans="1:6" ht="15">
      <c r="A86" s="195"/>
      <c r="B86" s="619"/>
      <c r="C86" s="620"/>
      <c r="D86" s="620"/>
      <c r="E86" s="620"/>
      <c r="F86" s="620"/>
    </row>
    <row r="87" spans="1:6">
      <c r="A87" s="195"/>
      <c r="B87" s="621"/>
      <c r="C87" s="622"/>
      <c r="D87" s="622"/>
      <c r="E87" s="622"/>
      <c r="F87" s="622"/>
    </row>
    <row r="88" spans="1:6">
      <c r="A88" s="186"/>
      <c r="B88" s="186"/>
      <c r="C88" s="186"/>
      <c r="D88" s="186"/>
      <c r="E88" s="186"/>
      <c r="F88" s="192"/>
    </row>
    <row r="89" spans="1:6">
      <c r="A89" s="623" t="s">
        <v>140</v>
      </c>
      <c r="B89" s="623"/>
      <c r="C89" s="623"/>
      <c r="D89" s="623"/>
      <c r="E89" s="623"/>
      <c r="F89" s="623"/>
    </row>
    <row r="90" spans="1:6">
      <c r="A90" s="578" t="s">
        <v>139</v>
      </c>
      <c r="B90" s="579"/>
      <c r="C90" s="579"/>
      <c r="D90" s="579"/>
      <c r="E90" s="580"/>
      <c r="F90" s="136" t="s">
        <v>48</v>
      </c>
    </row>
    <row r="91" spans="1:6">
      <c r="A91" s="146" t="s">
        <v>138</v>
      </c>
      <c r="B91" s="616" t="s">
        <v>137</v>
      </c>
      <c r="C91" s="617"/>
      <c r="D91" s="617"/>
      <c r="E91" s="618"/>
      <c r="F91" s="136">
        <f>F57</f>
        <v>0</v>
      </c>
    </row>
    <row r="92" spans="1:6">
      <c r="A92" s="146" t="s">
        <v>136</v>
      </c>
      <c r="B92" s="616" t="s">
        <v>135</v>
      </c>
      <c r="C92" s="617"/>
      <c r="D92" s="617"/>
      <c r="E92" s="618"/>
      <c r="F92" s="136">
        <f>F70</f>
        <v>0</v>
      </c>
    </row>
    <row r="93" spans="1:6">
      <c r="A93" s="146" t="s">
        <v>134</v>
      </c>
      <c r="B93" s="616" t="s">
        <v>54</v>
      </c>
      <c r="C93" s="617"/>
      <c r="D93" s="617"/>
      <c r="E93" s="618"/>
      <c r="F93" s="136">
        <f>F84</f>
        <v>0</v>
      </c>
    </row>
    <row r="94" spans="1:6">
      <c r="A94" s="578" t="s">
        <v>3</v>
      </c>
      <c r="B94" s="579"/>
      <c r="C94" s="579"/>
      <c r="D94" s="579"/>
      <c r="E94" s="580"/>
      <c r="F94" s="136">
        <f>SUM(F91:F93)</f>
        <v>0</v>
      </c>
    </row>
    <row r="95" spans="1:6">
      <c r="A95" s="186"/>
      <c r="B95" s="186"/>
      <c r="C95" s="186"/>
      <c r="D95" s="186"/>
      <c r="E95" s="186"/>
      <c r="F95" s="192"/>
    </row>
    <row r="96" spans="1:6">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300</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4.7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G8" sqref="G8"/>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53"/>
      <c r="B5" s="654"/>
      <c r="C5" s="654"/>
      <c r="D5" s="655"/>
      <c r="E5" s="655"/>
      <c r="F5" s="656"/>
      <c r="G5" s="656"/>
    </row>
    <row r="6" spans="1:7" ht="15.75">
      <c r="A6" s="657"/>
      <c r="B6" s="658"/>
      <c r="C6" s="658"/>
      <c r="D6" s="658"/>
      <c r="E6" s="658"/>
      <c r="F6" s="658"/>
    </row>
    <row r="7" spans="1:7">
      <c r="A7" s="156" t="s">
        <v>173</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162</v>
      </c>
      <c r="B21" s="641"/>
      <c r="C21" s="650"/>
      <c r="D21" s="604" t="s">
        <v>167</v>
      </c>
      <c r="E21" s="651"/>
      <c r="F21" s="168">
        <v>4</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174" t="s">
        <v>162</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54"/>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H77" s="200"/>
    </row>
    <row r="78" spans="1:8" ht="13.5">
      <c r="A78" s="146" t="s">
        <v>35</v>
      </c>
      <c r="B78" s="581" t="s">
        <v>142</v>
      </c>
      <c r="C78" s="582"/>
      <c r="D78" s="139"/>
      <c r="E78" s="138"/>
      <c r="F78" s="135"/>
      <c r="H78" s="477"/>
    </row>
    <row r="79" spans="1:8" s="28" customFormat="1">
      <c r="A79" s="146" t="s">
        <v>37</v>
      </c>
      <c r="B79" s="140" t="s">
        <v>141</v>
      </c>
      <c r="C79" s="141"/>
      <c r="D79" s="142"/>
      <c r="E79" s="143"/>
      <c r="F79" s="135"/>
    </row>
    <row r="80" spans="1:8">
      <c r="A80" s="146" t="s">
        <v>38</v>
      </c>
      <c r="B80" s="581" t="s">
        <v>55</v>
      </c>
      <c r="C80" s="582"/>
      <c r="D80" s="582"/>
      <c r="E80" s="583"/>
      <c r="F80" s="135"/>
    </row>
    <row r="81" spans="1:6">
      <c r="A81" s="146" t="s">
        <v>50</v>
      </c>
      <c r="B81" s="581" t="s">
        <v>56</v>
      </c>
      <c r="C81" s="582"/>
      <c r="D81" s="582"/>
      <c r="E81" s="583"/>
      <c r="F81" s="135"/>
    </row>
    <row r="82" spans="1:6">
      <c r="A82" s="146" t="s">
        <v>51</v>
      </c>
      <c r="B82" s="581" t="s">
        <v>57</v>
      </c>
      <c r="C82" s="582"/>
      <c r="D82" s="582"/>
      <c r="E82" s="583"/>
      <c r="F82" s="135"/>
    </row>
    <row r="83" spans="1:6">
      <c r="A83" s="146" t="s">
        <v>52</v>
      </c>
      <c r="B83" s="581" t="s">
        <v>59</v>
      </c>
      <c r="C83" s="582"/>
      <c r="D83" s="582"/>
      <c r="E83" s="583"/>
      <c r="F83" s="135"/>
    </row>
    <row r="84" spans="1:6">
      <c r="A84" s="604" t="s">
        <v>3</v>
      </c>
      <c r="B84" s="604"/>
      <c r="C84" s="604"/>
      <c r="D84" s="604"/>
      <c r="E84" s="604"/>
      <c r="F84" s="136"/>
    </row>
    <row r="85" spans="1:6" ht="15">
      <c r="A85" s="195"/>
      <c r="B85" s="624"/>
      <c r="C85" s="625"/>
      <c r="D85" s="625"/>
      <c r="E85" s="625"/>
      <c r="F85" s="625"/>
    </row>
    <row r="86" spans="1:6" ht="15">
      <c r="A86" s="195"/>
      <c r="B86" s="619"/>
      <c r="C86" s="620"/>
      <c r="D86" s="620"/>
      <c r="E86" s="620"/>
      <c r="F86" s="620"/>
    </row>
    <row r="87" spans="1:6">
      <c r="A87" s="195"/>
      <c r="B87" s="621"/>
      <c r="C87" s="622"/>
      <c r="D87" s="622"/>
      <c r="E87" s="622"/>
      <c r="F87" s="622"/>
    </row>
    <row r="88" spans="1:6">
      <c r="A88" s="186"/>
      <c r="B88" s="186"/>
      <c r="C88" s="186"/>
      <c r="D88" s="186"/>
      <c r="E88" s="186"/>
      <c r="F88" s="192"/>
    </row>
    <row r="89" spans="1:6">
      <c r="A89" s="623" t="s">
        <v>140</v>
      </c>
      <c r="B89" s="623"/>
      <c r="C89" s="623"/>
      <c r="D89" s="623"/>
      <c r="E89" s="623"/>
      <c r="F89" s="623"/>
    </row>
    <row r="90" spans="1:6">
      <c r="A90" s="578" t="s">
        <v>139</v>
      </c>
      <c r="B90" s="579"/>
      <c r="C90" s="579"/>
      <c r="D90" s="579"/>
      <c r="E90" s="580"/>
      <c r="F90" s="136" t="s">
        <v>48</v>
      </c>
    </row>
    <row r="91" spans="1:6">
      <c r="A91" s="146" t="s">
        <v>138</v>
      </c>
      <c r="B91" s="616" t="s">
        <v>137</v>
      </c>
      <c r="C91" s="617"/>
      <c r="D91" s="617"/>
      <c r="E91" s="618"/>
      <c r="F91" s="136">
        <f>F57</f>
        <v>0</v>
      </c>
    </row>
    <row r="92" spans="1:6">
      <c r="A92" s="146" t="s">
        <v>136</v>
      </c>
      <c r="B92" s="616" t="s">
        <v>135</v>
      </c>
      <c r="C92" s="617"/>
      <c r="D92" s="617"/>
      <c r="E92" s="618"/>
      <c r="F92" s="136">
        <f>F70</f>
        <v>0</v>
      </c>
    </row>
    <row r="93" spans="1:6">
      <c r="A93" s="146" t="s">
        <v>134</v>
      </c>
      <c r="B93" s="616" t="s">
        <v>54</v>
      </c>
      <c r="C93" s="617"/>
      <c r="D93" s="617"/>
      <c r="E93" s="618"/>
      <c r="F93" s="136">
        <f>F84</f>
        <v>0</v>
      </c>
    </row>
    <row r="94" spans="1:6">
      <c r="A94" s="578" t="s">
        <v>3</v>
      </c>
      <c r="B94" s="579"/>
      <c r="C94" s="579"/>
      <c r="D94" s="579"/>
      <c r="E94" s="580"/>
      <c r="F94" s="136">
        <f>SUM(F91:F93)</f>
        <v>0</v>
      </c>
    </row>
    <row r="95" spans="1:6">
      <c r="A95" s="186"/>
      <c r="B95" s="186"/>
      <c r="C95" s="186"/>
      <c r="D95" s="186"/>
      <c r="E95" s="186"/>
      <c r="F95" s="192"/>
    </row>
    <row r="96" spans="1:6">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300</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6.2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B67:D67"/>
    <mergeCell ref="B61:D61"/>
    <mergeCell ref="A60:F60"/>
    <mergeCell ref="B64:D64"/>
    <mergeCell ref="B63:D63"/>
    <mergeCell ref="B76:C76"/>
    <mergeCell ref="B65:D65"/>
    <mergeCell ref="A106:D106"/>
    <mergeCell ref="B115:D115"/>
    <mergeCell ref="B122:F122"/>
    <mergeCell ref="A111:F111"/>
    <mergeCell ref="B117:D117"/>
    <mergeCell ref="B166:E166"/>
    <mergeCell ref="B158:D158"/>
    <mergeCell ref="B169:E169"/>
    <mergeCell ref="B120:D120"/>
    <mergeCell ref="B86:F86"/>
    <mergeCell ref="B100:D100"/>
    <mergeCell ref="B58:F58"/>
    <mergeCell ref="B68:D68"/>
    <mergeCell ref="B62:D62"/>
    <mergeCell ref="A84:E84"/>
    <mergeCell ref="B72:F72"/>
    <mergeCell ref="A89:F89"/>
    <mergeCell ref="B55:D55"/>
    <mergeCell ref="A73:F73"/>
    <mergeCell ref="A128:D128"/>
    <mergeCell ref="B85:F85"/>
    <mergeCell ref="B121:F121"/>
    <mergeCell ref="B118:D118"/>
    <mergeCell ref="B92:E92"/>
    <mergeCell ref="A97:F97"/>
    <mergeCell ref="B104:D104"/>
    <mergeCell ref="B113:D113"/>
    <mergeCell ref="A94:E94"/>
    <mergeCell ref="B80:E80"/>
    <mergeCell ref="B99:D99"/>
    <mergeCell ref="B91:E91"/>
    <mergeCell ref="B87:F87"/>
    <mergeCell ref="B56:D56"/>
    <mergeCell ref="A57:D57"/>
    <mergeCell ref="B93:E93"/>
    <mergeCell ref="D180:F180"/>
    <mergeCell ref="B126:D126"/>
    <mergeCell ref="B134:E134"/>
    <mergeCell ref="B133:E133"/>
    <mergeCell ref="A131:F131"/>
    <mergeCell ref="A139:F139"/>
    <mergeCell ref="A171:E171"/>
    <mergeCell ref="A165:E165"/>
    <mergeCell ref="B153:D153"/>
    <mergeCell ref="B155:D155"/>
    <mergeCell ref="B129:F129"/>
    <mergeCell ref="B156:D156"/>
    <mergeCell ref="A164:F164"/>
    <mergeCell ref="B154:D154"/>
    <mergeCell ref="B157:D157"/>
    <mergeCell ref="A147:E147"/>
    <mergeCell ref="B170:E170"/>
    <mergeCell ref="B146:E146"/>
    <mergeCell ref="B141:E141"/>
    <mergeCell ref="B135:E135"/>
    <mergeCell ref="B142:E142"/>
    <mergeCell ref="D182:F182"/>
    <mergeCell ref="B168:E168"/>
    <mergeCell ref="A6:F6"/>
    <mergeCell ref="B77:C77"/>
    <mergeCell ref="B83:E83"/>
    <mergeCell ref="C9:F9"/>
    <mergeCell ref="C10:F10"/>
    <mergeCell ref="B81:E81"/>
    <mergeCell ref="B105:D105"/>
    <mergeCell ref="A90:E90"/>
    <mergeCell ref="B127:D127"/>
    <mergeCell ref="B114:D114"/>
    <mergeCell ref="B119:D119"/>
    <mergeCell ref="B116:D116"/>
    <mergeCell ref="B102:D102"/>
    <mergeCell ref="B78:C78"/>
    <mergeCell ref="B82:E82"/>
    <mergeCell ref="B101:D101"/>
    <mergeCell ref="B103:D103"/>
    <mergeCell ref="A109:F109"/>
    <mergeCell ref="B52:D52"/>
    <mergeCell ref="B47:F47"/>
    <mergeCell ref="B45:F45"/>
    <mergeCell ref="E41:E42"/>
    <mergeCell ref="A185:F185"/>
    <mergeCell ref="A176:F176"/>
    <mergeCell ref="A179:C179"/>
    <mergeCell ref="D179:F179"/>
    <mergeCell ref="A180:C180"/>
    <mergeCell ref="A70:D70"/>
    <mergeCell ref="B37:D37"/>
    <mergeCell ref="D30:E30"/>
    <mergeCell ref="C11:F11"/>
    <mergeCell ref="B54:D54"/>
    <mergeCell ref="A150:F150"/>
    <mergeCell ref="B71:F71"/>
    <mergeCell ref="B143:E143"/>
    <mergeCell ref="A136:E136"/>
    <mergeCell ref="A74:F74"/>
    <mergeCell ref="A44:E44"/>
    <mergeCell ref="A183:C183"/>
    <mergeCell ref="D181:F181"/>
    <mergeCell ref="A181:C181"/>
    <mergeCell ref="A124:F124"/>
    <mergeCell ref="B167:E167"/>
    <mergeCell ref="B152:D152"/>
    <mergeCell ref="A184:C184"/>
    <mergeCell ref="A182:C182"/>
    <mergeCell ref="A5:G5"/>
    <mergeCell ref="A174:E174"/>
    <mergeCell ref="D21:E21"/>
    <mergeCell ref="B53:D53"/>
    <mergeCell ref="B35:F35"/>
    <mergeCell ref="B38:D38"/>
    <mergeCell ref="D20:E20"/>
    <mergeCell ref="A20:C20"/>
    <mergeCell ref="B40:D40"/>
    <mergeCell ref="B172:E172"/>
    <mergeCell ref="B144:E144"/>
    <mergeCell ref="B145:E145"/>
    <mergeCell ref="A19:F19"/>
    <mergeCell ref="A13:F13"/>
    <mergeCell ref="B69:D69"/>
    <mergeCell ref="A49:F49"/>
    <mergeCell ref="B66:D66"/>
    <mergeCell ref="B39:D39"/>
    <mergeCell ref="B41:D41"/>
    <mergeCell ref="B42:D42"/>
    <mergeCell ref="A51:F51"/>
    <mergeCell ref="A21:C21"/>
    <mergeCell ref="A173:E173"/>
    <mergeCell ref="A159:E159"/>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G8" sqref="G8"/>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53"/>
      <c r="B5" s="654"/>
      <c r="C5" s="654"/>
      <c r="D5" s="655"/>
      <c r="E5" s="655"/>
      <c r="F5" s="656"/>
      <c r="G5" s="656"/>
    </row>
    <row r="6" spans="1:7" ht="15.75">
      <c r="A6" s="657"/>
      <c r="B6" s="658"/>
      <c r="C6" s="658"/>
      <c r="D6" s="658"/>
      <c r="E6" s="658"/>
      <c r="F6" s="658"/>
    </row>
    <row r="7" spans="1:7">
      <c r="A7" s="156" t="s">
        <v>173</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8">
      <c r="A17" s="146" t="s">
        <v>38</v>
      </c>
      <c r="B17" s="166" t="s">
        <v>170</v>
      </c>
      <c r="C17" s="167"/>
      <c r="D17" s="167"/>
      <c r="E17" s="167"/>
      <c r="F17" s="146">
        <v>12</v>
      </c>
    </row>
    <row r="18" spans="1:8">
      <c r="A18" s="144"/>
      <c r="B18" s="144"/>
      <c r="C18" s="144"/>
      <c r="D18" s="144"/>
      <c r="E18" s="144"/>
      <c r="F18" s="145"/>
    </row>
    <row r="19" spans="1:8">
      <c r="A19" s="604" t="s">
        <v>39</v>
      </c>
      <c r="B19" s="604"/>
      <c r="C19" s="604"/>
      <c r="D19" s="604"/>
      <c r="E19" s="604"/>
      <c r="F19" s="604"/>
    </row>
    <row r="20" spans="1:8" ht="15">
      <c r="A20" s="578" t="s">
        <v>40</v>
      </c>
      <c r="B20" s="641"/>
      <c r="C20" s="629"/>
      <c r="D20" s="578" t="s">
        <v>169</v>
      </c>
      <c r="E20" s="629"/>
      <c r="F20" s="153" t="s">
        <v>168</v>
      </c>
    </row>
    <row r="21" spans="1:8" ht="15">
      <c r="A21" s="578" t="s">
        <v>175</v>
      </c>
      <c r="B21" s="641"/>
      <c r="C21" s="650"/>
      <c r="D21" s="604" t="s">
        <v>167</v>
      </c>
      <c r="E21" s="651"/>
      <c r="F21" s="168">
        <v>1</v>
      </c>
    </row>
    <row r="22" spans="1:8">
      <c r="A22" s="144"/>
      <c r="B22" s="144"/>
      <c r="C22" s="144"/>
      <c r="D22" s="144"/>
      <c r="E22" s="144"/>
      <c r="F22" s="145"/>
    </row>
    <row r="23" spans="1:8">
      <c r="A23" s="169" t="s">
        <v>41</v>
      </c>
      <c r="B23" s="170"/>
      <c r="C23" s="170"/>
      <c r="D23" s="170"/>
      <c r="E23" s="170"/>
      <c r="F23" s="170"/>
    </row>
    <row r="24" spans="1:8">
      <c r="A24" s="171" t="s">
        <v>166</v>
      </c>
      <c r="B24" s="172"/>
      <c r="C24" s="172"/>
      <c r="D24" s="172"/>
      <c r="E24" s="172"/>
      <c r="F24" s="173"/>
    </row>
    <row r="25" spans="1:8">
      <c r="A25" s="174">
        <v>1</v>
      </c>
      <c r="B25" s="166" t="s">
        <v>165</v>
      </c>
      <c r="C25" s="167"/>
      <c r="D25" s="167"/>
      <c r="E25" s="175"/>
      <c r="F25" s="176" t="s">
        <v>164</v>
      </c>
    </row>
    <row r="26" spans="1:8">
      <c r="A26" s="146">
        <v>2</v>
      </c>
      <c r="B26" s="171" t="s">
        <v>163</v>
      </c>
      <c r="C26" s="177"/>
      <c r="D26" s="177"/>
      <c r="E26" s="178"/>
      <c r="F26" s="153"/>
      <c r="G26" s="661"/>
      <c r="H26" s="661"/>
    </row>
    <row r="27" spans="1:8" ht="13.5" thickBot="1">
      <c r="A27" s="146">
        <v>3</v>
      </c>
      <c r="B27" s="140" t="s">
        <v>42</v>
      </c>
      <c r="C27" s="141"/>
      <c r="D27" s="141"/>
      <c r="E27" s="141"/>
      <c r="F27" s="199"/>
    </row>
    <row r="28" spans="1:8">
      <c r="A28" s="146">
        <v>4</v>
      </c>
      <c r="B28" s="140" t="s">
        <v>43</v>
      </c>
      <c r="C28" s="141"/>
      <c r="D28" s="141"/>
      <c r="E28" s="181"/>
      <c r="F28" s="174" t="s">
        <v>176</v>
      </c>
    </row>
    <row r="29" spans="1:8">
      <c r="A29" s="146">
        <v>5</v>
      </c>
      <c r="B29" s="140" t="s">
        <v>44</v>
      </c>
      <c r="C29" s="141"/>
      <c r="D29" s="141"/>
      <c r="E29" s="181"/>
      <c r="F29" s="182"/>
    </row>
    <row r="30" spans="1:8" ht="15">
      <c r="A30" s="149"/>
      <c r="B30" s="183"/>
      <c r="C30" s="183"/>
      <c r="D30" s="652" t="s">
        <v>527</v>
      </c>
      <c r="E30" s="651"/>
      <c r="F30" s="135"/>
    </row>
    <row r="31" spans="1:8" s="28" customFormat="1" ht="13.5">
      <c r="A31" s="184"/>
      <c r="B31" s="183"/>
      <c r="C31" s="185"/>
      <c r="D31" s="186"/>
      <c r="E31" s="186"/>
      <c r="F31" s="187"/>
    </row>
    <row r="32" spans="1:8"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177</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54"/>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H77" s="200"/>
    </row>
    <row r="78" spans="1:8" ht="13.5">
      <c r="A78" s="146" t="s">
        <v>35</v>
      </c>
      <c r="B78" s="581" t="s">
        <v>142</v>
      </c>
      <c r="C78" s="582"/>
      <c r="D78" s="139"/>
      <c r="E78" s="138"/>
      <c r="F78" s="135"/>
      <c r="H78" s="477"/>
    </row>
    <row r="79" spans="1:8" s="28" customFormat="1">
      <c r="A79" s="146" t="s">
        <v>37</v>
      </c>
      <c r="B79" s="140" t="s">
        <v>141</v>
      </c>
      <c r="C79" s="141"/>
      <c r="D79" s="142"/>
      <c r="E79" s="143"/>
      <c r="F79" s="135"/>
    </row>
    <row r="80" spans="1:8">
      <c r="A80" s="146" t="s">
        <v>38</v>
      </c>
      <c r="B80" s="581" t="s">
        <v>55</v>
      </c>
      <c r="C80" s="582"/>
      <c r="D80" s="582"/>
      <c r="E80" s="583"/>
      <c r="F80" s="135"/>
    </row>
    <row r="81" spans="1:6">
      <c r="A81" s="146" t="s">
        <v>50</v>
      </c>
      <c r="B81" s="581" t="s">
        <v>56</v>
      </c>
      <c r="C81" s="582"/>
      <c r="D81" s="582"/>
      <c r="E81" s="583"/>
      <c r="F81" s="135"/>
    </row>
    <row r="82" spans="1:6">
      <c r="A82" s="146" t="s">
        <v>51</v>
      </c>
      <c r="B82" s="581" t="s">
        <v>57</v>
      </c>
      <c r="C82" s="582"/>
      <c r="D82" s="582"/>
      <c r="E82" s="583"/>
      <c r="F82" s="135"/>
    </row>
    <row r="83" spans="1:6">
      <c r="A83" s="146" t="s">
        <v>52</v>
      </c>
      <c r="B83" s="581" t="s">
        <v>59</v>
      </c>
      <c r="C83" s="582"/>
      <c r="D83" s="582"/>
      <c r="E83" s="583"/>
      <c r="F83" s="135"/>
    </row>
    <row r="84" spans="1:6">
      <c r="A84" s="604" t="s">
        <v>3</v>
      </c>
      <c r="B84" s="604"/>
      <c r="C84" s="604"/>
      <c r="D84" s="604"/>
      <c r="E84" s="604"/>
      <c r="F84" s="136"/>
    </row>
    <row r="85" spans="1:6" ht="15">
      <c r="A85" s="195"/>
      <c r="B85" s="624"/>
      <c r="C85" s="625"/>
      <c r="D85" s="625"/>
      <c r="E85" s="625"/>
      <c r="F85" s="625"/>
    </row>
    <row r="86" spans="1:6" ht="15">
      <c r="A86" s="195"/>
      <c r="B86" s="619"/>
      <c r="C86" s="620"/>
      <c r="D86" s="620"/>
      <c r="E86" s="620"/>
      <c r="F86" s="620"/>
    </row>
    <row r="87" spans="1:6">
      <c r="A87" s="195"/>
      <c r="B87" s="621"/>
      <c r="C87" s="622"/>
      <c r="D87" s="622"/>
      <c r="E87" s="622"/>
      <c r="F87" s="622"/>
    </row>
    <row r="88" spans="1:6">
      <c r="A88" s="186"/>
      <c r="B88" s="186"/>
      <c r="C88" s="186"/>
      <c r="D88" s="186"/>
      <c r="E88" s="186"/>
      <c r="F88" s="192"/>
    </row>
    <row r="89" spans="1:6">
      <c r="A89" s="623" t="s">
        <v>140</v>
      </c>
      <c r="B89" s="623"/>
      <c r="C89" s="623"/>
      <c r="D89" s="623"/>
      <c r="E89" s="623"/>
      <c r="F89" s="623"/>
    </row>
    <row r="90" spans="1:6">
      <c r="A90" s="578" t="s">
        <v>139</v>
      </c>
      <c r="B90" s="579"/>
      <c r="C90" s="579"/>
      <c r="D90" s="579"/>
      <c r="E90" s="580"/>
      <c r="F90" s="136" t="s">
        <v>48</v>
      </c>
    </row>
    <row r="91" spans="1:6">
      <c r="A91" s="146" t="s">
        <v>138</v>
      </c>
      <c r="B91" s="616" t="s">
        <v>137</v>
      </c>
      <c r="C91" s="617"/>
      <c r="D91" s="617"/>
      <c r="E91" s="618"/>
      <c r="F91" s="136">
        <f>F57</f>
        <v>0</v>
      </c>
    </row>
    <row r="92" spans="1:6">
      <c r="A92" s="146" t="s">
        <v>136</v>
      </c>
      <c r="B92" s="616" t="s">
        <v>135</v>
      </c>
      <c r="C92" s="617"/>
      <c r="D92" s="617"/>
      <c r="E92" s="618"/>
      <c r="F92" s="136">
        <f>F70</f>
        <v>0</v>
      </c>
    </row>
    <row r="93" spans="1:6">
      <c r="A93" s="146" t="s">
        <v>134</v>
      </c>
      <c r="B93" s="616" t="s">
        <v>54</v>
      </c>
      <c r="C93" s="617"/>
      <c r="D93" s="617"/>
      <c r="E93" s="618"/>
      <c r="F93" s="136">
        <f>F84</f>
        <v>0</v>
      </c>
    </row>
    <row r="94" spans="1:6">
      <c r="A94" s="578" t="s">
        <v>3</v>
      </c>
      <c r="B94" s="579"/>
      <c r="C94" s="579"/>
      <c r="D94" s="579"/>
      <c r="E94" s="580"/>
      <c r="F94" s="136">
        <f>SUM(F91:F93)</f>
        <v>0</v>
      </c>
    </row>
    <row r="95" spans="1:6">
      <c r="A95" s="186"/>
      <c r="B95" s="186"/>
      <c r="C95" s="186"/>
      <c r="D95" s="186"/>
      <c r="E95" s="186"/>
      <c r="F95" s="192"/>
    </row>
    <row r="96" spans="1:6">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301</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7.7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6">
    <mergeCell ref="A183:C183"/>
    <mergeCell ref="A184:C184"/>
    <mergeCell ref="A185:F185"/>
    <mergeCell ref="G26:H26"/>
    <mergeCell ref="A180:C180"/>
    <mergeCell ref="D180:F180"/>
    <mergeCell ref="A181:C181"/>
    <mergeCell ref="D181:F181"/>
    <mergeCell ref="A182:C182"/>
    <mergeCell ref="D182:F182"/>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B155:D155"/>
    <mergeCell ref="B156:D156"/>
    <mergeCell ref="B157:D157"/>
    <mergeCell ref="B158:D158"/>
    <mergeCell ref="A159:E159"/>
    <mergeCell ref="A164:F164"/>
    <mergeCell ref="B146:E146"/>
    <mergeCell ref="A147:E147"/>
    <mergeCell ref="A150:F150"/>
    <mergeCell ref="B152:D152"/>
    <mergeCell ref="B153:D153"/>
    <mergeCell ref="B154:D154"/>
    <mergeCell ref="B143:E143"/>
    <mergeCell ref="B144:E144"/>
    <mergeCell ref="B145:E145"/>
    <mergeCell ref="B134:E134"/>
    <mergeCell ref="B135:E135"/>
    <mergeCell ref="A136:E136"/>
    <mergeCell ref="A139:F139"/>
    <mergeCell ref="B141:E141"/>
    <mergeCell ref="B142:E142"/>
    <mergeCell ref="B126:D126"/>
    <mergeCell ref="B127:D127"/>
    <mergeCell ref="A128:D128"/>
    <mergeCell ref="B129:F129"/>
    <mergeCell ref="A131:F131"/>
    <mergeCell ref="B133:E133"/>
    <mergeCell ref="B118:D118"/>
    <mergeCell ref="B119:D119"/>
    <mergeCell ref="B120:D120"/>
    <mergeCell ref="B121:F121"/>
    <mergeCell ref="B122:F122"/>
    <mergeCell ref="A124:F124"/>
    <mergeCell ref="A111:F111"/>
    <mergeCell ref="B113:D113"/>
    <mergeCell ref="B114:D114"/>
    <mergeCell ref="B115:D115"/>
    <mergeCell ref="B116:D116"/>
    <mergeCell ref="B117:D117"/>
    <mergeCell ref="B102:D102"/>
    <mergeCell ref="B103:D103"/>
    <mergeCell ref="B104:D104"/>
    <mergeCell ref="B105:D105"/>
    <mergeCell ref="A106:D106"/>
    <mergeCell ref="A109:F109"/>
    <mergeCell ref="B93:E93"/>
    <mergeCell ref="A94:E94"/>
    <mergeCell ref="A97:F97"/>
    <mergeCell ref="B99:D99"/>
    <mergeCell ref="B100:D100"/>
    <mergeCell ref="B101:D101"/>
    <mergeCell ref="B86:F86"/>
    <mergeCell ref="B87:F87"/>
    <mergeCell ref="A89:F89"/>
    <mergeCell ref="A90:E90"/>
    <mergeCell ref="B91:E91"/>
    <mergeCell ref="B92:E92"/>
    <mergeCell ref="B80:E80"/>
    <mergeCell ref="B81:E81"/>
    <mergeCell ref="B82:E82"/>
    <mergeCell ref="B83:E83"/>
    <mergeCell ref="A84:E84"/>
    <mergeCell ref="B85:F85"/>
    <mergeCell ref="B72:F72"/>
    <mergeCell ref="A73:F73"/>
    <mergeCell ref="A74:F74"/>
    <mergeCell ref="B76:C76"/>
    <mergeCell ref="B77:C77"/>
    <mergeCell ref="B78:C78"/>
    <mergeCell ref="B66:D66"/>
    <mergeCell ref="B67:D67"/>
    <mergeCell ref="B68:D68"/>
    <mergeCell ref="B69:D69"/>
    <mergeCell ref="A70:D70"/>
    <mergeCell ref="B71:F71"/>
    <mergeCell ref="A60:F60"/>
    <mergeCell ref="B61:D61"/>
    <mergeCell ref="B62:D62"/>
    <mergeCell ref="B63:D63"/>
    <mergeCell ref="B64:D64"/>
    <mergeCell ref="B65:D65"/>
    <mergeCell ref="B53:D53"/>
    <mergeCell ref="B54:D54"/>
    <mergeCell ref="B55:D55"/>
    <mergeCell ref="B56:D56"/>
    <mergeCell ref="A57:D57"/>
    <mergeCell ref="B58:F58"/>
    <mergeCell ref="A44:E44"/>
    <mergeCell ref="B45:F45"/>
    <mergeCell ref="B47:F47"/>
    <mergeCell ref="A49:F49"/>
    <mergeCell ref="A51:F51"/>
    <mergeCell ref="B52:D52"/>
    <mergeCell ref="B39:D39"/>
    <mergeCell ref="B40:D40"/>
    <mergeCell ref="B41:D41"/>
    <mergeCell ref="E41:E42"/>
    <mergeCell ref="B42:D42"/>
    <mergeCell ref="A19:F19"/>
    <mergeCell ref="A20:C20"/>
    <mergeCell ref="D20:E20"/>
    <mergeCell ref="A21:C21"/>
    <mergeCell ref="D21:E21"/>
    <mergeCell ref="D30:E30"/>
    <mergeCell ref="A5:G5"/>
    <mergeCell ref="A6:F6"/>
    <mergeCell ref="C9:F9"/>
    <mergeCell ref="C10:F10"/>
    <mergeCell ref="C11:F11"/>
    <mergeCell ref="A13:F13"/>
    <mergeCell ref="B35:F35"/>
    <mergeCell ref="B37:D37"/>
    <mergeCell ref="B38:D38"/>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G8" sqref="G8"/>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178</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179</v>
      </c>
      <c r="B21" s="641"/>
      <c r="C21" s="650"/>
      <c r="D21" s="604" t="s">
        <v>167</v>
      </c>
      <c r="E21" s="651"/>
      <c r="F21" s="168">
        <v>1</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174" t="s">
        <v>193</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54"/>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478"/>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300</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f>F153+F154+F155</f>
        <v>0</v>
      </c>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6.2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183:C183"/>
    <mergeCell ref="A184:C184"/>
    <mergeCell ref="A185:F185"/>
    <mergeCell ref="A180:C180"/>
    <mergeCell ref="D180:F180"/>
    <mergeCell ref="A181:C181"/>
    <mergeCell ref="D181:F181"/>
    <mergeCell ref="A182:C182"/>
    <mergeCell ref="D182:F182"/>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B155:D155"/>
    <mergeCell ref="B156:D156"/>
    <mergeCell ref="B157:D157"/>
    <mergeCell ref="B158:D158"/>
    <mergeCell ref="A159:E159"/>
    <mergeCell ref="A164:F164"/>
    <mergeCell ref="B146:E146"/>
    <mergeCell ref="A147:E147"/>
    <mergeCell ref="A150:F150"/>
    <mergeCell ref="B152:D152"/>
    <mergeCell ref="B153:D153"/>
    <mergeCell ref="B154:D154"/>
    <mergeCell ref="B143:E143"/>
    <mergeCell ref="B144:E144"/>
    <mergeCell ref="B145:E145"/>
    <mergeCell ref="B134:E134"/>
    <mergeCell ref="B135:E135"/>
    <mergeCell ref="A136:E136"/>
    <mergeCell ref="A139:F139"/>
    <mergeCell ref="B141:E141"/>
    <mergeCell ref="B142:E142"/>
    <mergeCell ref="B126:D126"/>
    <mergeCell ref="B127:D127"/>
    <mergeCell ref="A128:D128"/>
    <mergeCell ref="B129:F129"/>
    <mergeCell ref="A131:F131"/>
    <mergeCell ref="B133:E133"/>
    <mergeCell ref="B118:D118"/>
    <mergeCell ref="B119:D119"/>
    <mergeCell ref="B120:D120"/>
    <mergeCell ref="B121:F121"/>
    <mergeCell ref="B122:F122"/>
    <mergeCell ref="A124:F124"/>
    <mergeCell ref="A111:F111"/>
    <mergeCell ref="B113:D113"/>
    <mergeCell ref="B114:D114"/>
    <mergeCell ref="B115:D115"/>
    <mergeCell ref="B116:D116"/>
    <mergeCell ref="B117:D117"/>
    <mergeCell ref="B102:D102"/>
    <mergeCell ref="B103:D103"/>
    <mergeCell ref="B104:D104"/>
    <mergeCell ref="B105:D105"/>
    <mergeCell ref="A106:D106"/>
    <mergeCell ref="A109:F109"/>
    <mergeCell ref="B93:E93"/>
    <mergeCell ref="A94:E94"/>
    <mergeCell ref="A97:F97"/>
    <mergeCell ref="B99:D99"/>
    <mergeCell ref="B100:D100"/>
    <mergeCell ref="B101:D101"/>
    <mergeCell ref="B86:F86"/>
    <mergeCell ref="B87:F87"/>
    <mergeCell ref="A89:F89"/>
    <mergeCell ref="A90:E90"/>
    <mergeCell ref="B91:E91"/>
    <mergeCell ref="B92:E92"/>
    <mergeCell ref="B80:E80"/>
    <mergeCell ref="B81:E81"/>
    <mergeCell ref="B82:E82"/>
    <mergeCell ref="B83:E83"/>
    <mergeCell ref="A84:E84"/>
    <mergeCell ref="B85:F85"/>
    <mergeCell ref="B72:F72"/>
    <mergeCell ref="A73:F73"/>
    <mergeCell ref="A74:F74"/>
    <mergeCell ref="B76:C76"/>
    <mergeCell ref="B77:C77"/>
    <mergeCell ref="B78:C78"/>
    <mergeCell ref="B66:D66"/>
    <mergeCell ref="B67:D67"/>
    <mergeCell ref="B68:D68"/>
    <mergeCell ref="B69:D69"/>
    <mergeCell ref="A70:D70"/>
    <mergeCell ref="B71:F71"/>
    <mergeCell ref="A60:F60"/>
    <mergeCell ref="B61:D61"/>
    <mergeCell ref="B62:D62"/>
    <mergeCell ref="B63:D63"/>
    <mergeCell ref="B64:D64"/>
    <mergeCell ref="B65:D65"/>
    <mergeCell ref="B53:D53"/>
    <mergeCell ref="B54:D54"/>
    <mergeCell ref="B55:D55"/>
    <mergeCell ref="B56:D56"/>
    <mergeCell ref="A57:D57"/>
    <mergeCell ref="B58:F58"/>
    <mergeCell ref="A44:E44"/>
    <mergeCell ref="B45:F45"/>
    <mergeCell ref="B47:F47"/>
    <mergeCell ref="A49:F49"/>
    <mergeCell ref="A51:F51"/>
    <mergeCell ref="B52:D52"/>
    <mergeCell ref="B39:D39"/>
    <mergeCell ref="B40:D40"/>
    <mergeCell ref="B41:D41"/>
    <mergeCell ref="E41:E42"/>
    <mergeCell ref="B42:D42"/>
    <mergeCell ref="A19:F19"/>
    <mergeCell ref="A20:C20"/>
    <mergeCell ref="D20:E20"/>
    <mergeCell ref="A21:C21"/>
    <mergeCell ref="D21:E21"/>
    <mergeCell ref="D30:E30"/>
    <mergeCell ref="A5:G5"/>
    <mergeCell ref="A6:F6"/>
    <mergeCell ref="C9:F9"/>
    <mergeCell ref="C10:F10"/>
    <mergeCell ref="C11:F11"/>
    <mergeCell ref="A13:F13"/>
    <mergeCell ref="B35:F35"/>
    <mergeCell ref="B37:D37"/>
    <mergeCell ref="B38:D38"/>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F159" sqref="F159"/>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91"/>
      <c r="C6" s="691"/>
      <c r="D6" s="691"/>
      <c r="E6" s="691"/>
      <c r="F6" s="691"/>
    </row>
    <row r="7" spans="1:7">
      <c r="A7" s="97" t="s">
        <v>380</v>
      </c>
      <c r="B7" s="156"/>
      <c r="C7" s="156"/>
      <c r="D7" s="156"/>
      <c r="E7" s="156"/>
      <c r="F7" s="156"/>
    </row>
    <row r="8" spans="1:7">
      <c r="A8" s="57"/>
      <c r="B8" s="144"/>
      <c r="C8" s="144"/>
      <c r="D8" s="144"/>
      <c r="E8" s="144"/>
      <c r="F8" s="145"/>
    </row>
    <row r="9" spans="1:7">
      <c r="A9" s="57"/>
      <c r="B9" s="157" t="s">
        <v>29</v>
      </c>
      <c r="C9" s="659"/>
      <c r="D9" s="659"/>
      <c r="E9" s="659"/>
      <c r="F9" s="659"/>
    </row>
    <row r="10" spans="1:7">
      <c r="A10" s="57"/>
      <c r="B10" s="157" t="s">
        <v>30</v>
      </c>
      <c r="C10" s="660"/>
      <c r="D10" s="660"/>
      <c r="E10" s="660"/>
      <c r="F10" s="660"/>
    </row>
    <row r="11" spans="1:7">
      <c r="A11" s="57"/>
      <c r="B11" s="157" t="s">
        <v>31</v>
      </c>
      <c r="C11" s="660"/>
      <c r="D11" s="660"/>
      <c r="E11" s="660"/>
      <c r="F11" s="660"/>
    </row>
    <row r="12" spans="1:7">
      <c r="A12" s="57"/>
      <c r="B12" s="144"/>
      <c r="C12" s="144"/>
      <c r="D12" s="144"/>
      <c r="E12" s="144"/>
      <c r="F12" s="145"/>
    </row>
    <row r="13" spans="1:7">
      <c r="A13" s="679" t="s">
        <v>32</v>
      </c>
      <c r="B13" s="679"/>
      <c r="C13" s="679"/>
      <c r="D13" s="679"/>
      <c r="E13" s="679"/>
      <c r="F13" s="679"/>
    </row>
    <row r="14" spans="1:7">
      <c r="A14" s="246" t="s">
        <v>33</v>
      </c>
      <c r="B14" s="223" t="s">
        <v>34</v>
      </c>
      <c r="C14" s="224"/>
      <c r="D14" s="224"/>
      <c r="E14" s="224"/>
      <c r="F14" s="228"/>
    </row>
    <row r="15" spans="1:7">
      <c r="A15" s="246" t="s">
        <v>35</v>
      </c>
      <c r="B15" s="236" t="s">
        <v>36</v>
      </c>
      <c r="C15" s="160"/>
      <c r="D15" s="160"/>
      <c r="E15" s="160"/>
      <c r="F15" s="239" t="s">
        <v>172</v>
      </c>
    </row>
    <row r="16" spans="1:7">
      <c r="A16" s="68" t="s">
        <v>37</v>
      </c>
      <c r="B16" s="232" t="s">
        <v>171</v>
      </c>
      <c r="C16" s="233"/>
      <c r="D16" s="233"/>
      <c r="E16" s="234"/>
      <c r="F16" s="165"/>
    </row>
    <row r="17" spans="1:6">
      <c r="A17" s="246" t="s">
        <v>38</v>
      </c>
      <c r="B17" s="237" t="s">
        <v>170</v>
      </c>
      <c r="C17" s="167"/>
      <c r="D17" s="167"/>
      <c r="E17" s="167"/>
      <c r="F17" s="239">
        <v>12</v>
      </c>
    </row>
    <row r="18" spans="1:6">
      <c r="A18" s="57"/>
      <c r="B18" s="144"/>
      <c r="C18" s="144"/>
      <c r="D18" s="144"/>
      <c r="E18" s="144"/>
      <c r="F18" s="145"/>
    </row>
    <row r="19" spans="1:6">
      <c r="A19" s="679" t="s">
        <v>39</v>
      </c>
      <c r="B19" s="679"/>
      <c r="C19" s="679"/>
      <c r="D19" s="679"/>
      <c r="E19" s="679"/>
      <c r="F19" s="679"/>
    </row>
    <row r="20" spans="1:6" ht="15">
      <c r="A20" s="669" t="s">
        <v>40</v>
      </c>
      <c r="B20" s="688"/>
      <c r="C20" s="689"/>
      <c r="D20" s="578" t="s">
        <v>169</v>
      </c>
      <c r="E20" s="629"/>
      <c r="F20" s="227" t="s">
        <v>168</v>
      </c>
    </row>
    <row r="21" spans="1:6" ht="15">
      <c r="A21" s="669" t="s">
        <v>381</v>
      </c>
      <c r="B21" s="688"/>
      <c r="C21" s="690"/>
      <c r="D21" s="604" t="s">
        <v>167</v>
      </c>
      <c r="E21" s="651"/>
      <c r="F21" s="168">
        <v>2</v>
      </c>
    </row>
    <row r="22" spans="1:6">
      <c r="A22" s="57"/>
      <c r="B22" s="144"/>
      <c r="C22" s="144"/>
      <c r="D22" s="144"/>
      <c r="E22" s="144"/>
      <c r="F22" s="145"/>
    </row>
    <row r="23" spans="1:6">
      <c r="A23" s="243" t="s">
        <v>41</v>
      </c>
      <c r="B23" s="226"/>
      <c r="C23" s="226"/>
      <c r="D23" s="226"/>
      <c r="E23" s="226"/>
      <c r="F23" s="226"/>
    </row>
    <row r="24" spans="1:6">
      <c r="A24" s="90" t="s">
        <v>166</v>
      </c>
      <c r="B24" s="221"/>
      <c r="C24" s="221"/>
      <c r="D24" s="221"/>
      <c r="E24" s="221"/>
      <c r="F24" s="222"/>
    </row>
    <row r="25" spans="1:6">
      <c r="A25" s="85">
        <v>1</v>
      </c>
      <c r="B25" s="237" t="s">
        <v>165</v>
      </c>
      <c r="C25" s="167"/>
      <c r="D25" s="167"/>
      <c r="E25" s="175"/>
      <c r="F25" s="176" t="s">
        <v>164</v>
      </c>
    </row>
    <row r="26" spans="1:6" ht="13.5" thickBot="1">
      <c r="A26" s="246">
        <v>2</v>
      </c>
      <c r="B26" s="171" t="s">
        <v>163</v>
      </c>
      <c r="C26" s="177"/>
      <c r="D26" s="177"/>
      <c r="E26" s="178"/>
      <c r="F26" s="179"/>
    </row>
    <row r="27" spans="1:6" ht="13.5" thickBot="1">
      <c r="A27" s="246">
        <v>3</v>
      </c>
      <c r="B27" s="223" t="s">
        <v>42</v>
      </c>
      <c r="C27" s="224"/>
      <c r="D27" s="224"/>
      <c r="E27" s="224"/>
      <c r="F27" s="180"/>
    </row>
    <row r="28" spans="1:6">
      <c r="A28" s="246">
        <v>4</v>
      </c>
      <c r="B28" s="223" t="s">
        <v>43</v>
      </c>
      <c r="C28" s="224"/>
      <c r="D28" s="224"/>
      <c r="E28" s="225"/>
      <c r="F28" s="174" t="s">
        <v>180</v>
      </c>
    </row>
    <row r="29" spans="1:6">
      <c r="A29" s="246">
        <v>5</v>
      </c>
      <c r="B29" s="223" t="s">
        <v>44</v>
      </c>
      <c r="C29" s="224"/>
      <c r="D29" s="224"/>
      <c r="E29" s="225"/>
      <c r="F29" s="182"/>
    </row>
    <row r="30" spans="1:6" ht="15">
      <c r="A30" s="242"/>
      <c r="B30" s="183"/>
      <c r="C30" s="183"/>
      <c r="D30" s="652" t="s">
        <v>527</v>
      </c>
      <c r="E30" s="651"/>
      <c r="F30" s="238"/>
    </row>
    <row r="31" spans="1:6" s="28" customFormat="1" ht="13.5">
      <c r="A31" s="78"/>
      <c r="B31" s="183"/>
      <c r="C31" s="185"/>
      <c r="D31" s="231"/>
      <c r="E31" s="231"/>
      <c r="F31" s="187"/>
    </row>
    <row r="32" spans="1:6" s="28" customFormat="1" ht="13.5">
      <c r="A32" s="78"/>
      <c r="B32" s="183"/>
      <c r="C32" s="185"/>
      <c r="D32" s="231"/>
      <c r="E32" s="231"/>
      <c r="F32" s="187"/>
    </row>
    <row r="33" spans="1:7">
      <c r="A33" s="242"/>
      <c r="B33" s="183"/>
      <c r="C33" s="183"/>
      <c r="D33" s="183"/>
      <c r="E33" s="152"/>
      <c r="F33" s="152"/>
    </row>
    <row r="34" spans="1:7">
      <c r="A34" s="242"/>
      <c r="B34" s="183"/>
      <c r="C34" s="183"/>
      <c r="D34" s="183"/>
      <c r="E34" s="152"/>
      <c r="F34" s="152"/>
    </row>
    <row r="35" spans="1:7">
      <c r="A35" s="242"/>
      <c r="B35" s="615" t="s">
        <v>45</v>
      </c>
      <c r="C35" s="615"/>
      <c r="D35" s="615"/>
      <c r="E35" s="615"/>
      <c r="F35" s="615"/>
    </row>
    <row r="36" spans="1:7">
      <c r="A36" s="57"/>
      <c r="B36" s="144"/>
      <c r="C36" s="144"/>
      <c r="D36" s="144"/>
      <c r="E36" s="144"/>
      <c r="F36" s="145"/>
    </row>
    <row r="37" spans="1:7" ht="15">
      <c r="A37" s="246">
        <v>1</v>
      </c>
      <c r="B37" s="578" t="s">
        <v>46</v>
      </c>
      <c r="C37" s="641"/>
      <c r="D37" s="629"/>
      <c r="E37" s="136" t="s">
        <v>47</v>
      </c>
      <c r="F37" s="227" t="s">
        <v>48</v>
      </c>
    </row>
    <row r="38" spans="1:7" ht="15">
      <c r="A38" s="246" t="s">
        <v>33</v>
      </c>
      <c r="B38" s="581" t="s">
        <v>49</v>
      </c>
      <c r="C38" s="630"/>
      <c r="D38" s="631"/>
      <c r="E38" s="188"/>
      <c r="F38" s="238"/>
      <c r="G38" s="21"/>
    </row>
    <row r="39" spans="1:7" ht="15">
      <c r="A39" s="246" t="s">
        <v>35</v>
      </c>
      <c r="B39" s="581" t="s">
        <v>161</v>
      </c>
      <c r="C39" s="630"/>
      <c r="D39" s="631"/>
      <c r="E39" s="154"/>
      <c r="F39" s="238"/>
      <c r="G39" s="21"/>
    </row>
    <row r="40" spans="1:7" ht="15">
      <c r="A40" s="246" t="s">
        <v>37</v>
      </c>
      <c r="B40" s="642" t="s">
        <v>160</v>
      </c>
      <c r="C40" s="643"/>
      <c r="D40" s="644"/>
      <c r="E40" s="154"/>
      <c r="F40" s="238"/>
      <c r="G40" s="22"/>
    </row>
    <row r="41" spans="1:7" ht="15">
      <c r="A41" s="68" t="s">
        <v>38</v>
      </c>
      <c r="B41" s="581" t="s">
        <v>159</v>
      </c>
      <c r="C41" s="630"/>
      <c r="D41" s="631"/>
      <c r="E41" s="645"/>
      <c r="F41" s="190"/>
      <c r="G41" s="22"/>
    </row>
    <row r="42" spans="1:7" ht="15">
      <c r="A42" s="68" t="s">
        <v>50</v>
      </c>
      <c r="B42" s="647" t="s">
        <v>158</v>
      </c>
      <c r="C42" s="648"/>
      <c r="D42" s="649"/>
      <c r="E42" s="646"/>
      <c r="F42" s="238"/>
      <c r="G42" s="23"/>
    </row>
    <row r="43" spans="1:7">
      <c r="A43" s="246" t="s">
        <v>51</v>
      </c>
      <c r="B43" s="223" t="s">
        <v>59</v>
      </c>
      <c r="C43" s="224"/>
      <c r="D43" s="225"/>
      <c r="E43" s="154"/>
      <c r="F43" s="238"/>
    </row>
    <row r="44" spans="1:7" ht="15">
      <c r="A44" s="685" t="s">
        <v>53</v>
      </c>
      <c r="B44" s="686"/>
      <c r="C44" s="686"/>
      <c r="D44" s="686"/>
      <c r="E44" s="687"/>
      <c r="F44" s="136">
        <f>SUM(F38:F43)</f>
        <v>0</v>
      </c>
    </row>
    <row r="45" spans="1:7" ht="13.5">
      <c r="A45" s="78"/>
      <c r="B45" s="611"/>
      <c r="C45" s="637"/>
      <c r="D45" s="637"/>
      <c r="E45" s="637"/>
      <c r="F45" s="637"/>
    </row>
    <row r="46" spans="1:7">
      <c r="A46" s="79"/>
      <c r="B46" s="185"/>
      <c r="C46" s="231"/>
      <c r="D46" s="231"/>
      <c r="E46" s="231"/>
      <c r="F46" s="192"/>
    </row>
    <row r="47" spans="1:7" ht="13.5">
      <c r="A47" s="78"/>
      <c r="B47" s="611"/>
      <c r="C47" s="637"/>
      <c r="D47" s="637"/>
      <c r="E47" s="637"/>
      <c r="F47" s="637"/>
    </row>
    <row r="48" spans="1:7">
      <c r="A48" s="57"/>
      <c r="B48" s="144"/>
      <c r="C48" s="144"/>
      <c r="D48" s="144"/>
      <c r="E48" s="144"/>
      <c r="F48" s="145"/>
    </row>
    <row r="49" spans="1:6">
      <c r="A49" s="676" t="s">
        <v>157</v>
      </c>
      <c r="B49" s="676"/>
      <c r="C49" s="676"/>
      <c r="D49" s="676"/>
      <c r="E49" s="676"/>
      <c r="F49" s="676"/>
    </row>
    <row r="50" spans="1:6">
      <c r="A50" s="241"/>
      <c r="B50" s="229"/>
      <c r="C50" s="229"/>
      <c r="D50" s="229"/>
      <c r="E50" s="229"/>
      <c r="F50" s="229"/>
    </row>
    <row r="51" spans="1:6" ht="15">
      <c r="A51" s="683" t="s">
        <v>156</v>
      </c>
      <c r="B51" s="684"/>
      <c r="C51" s="684"/>
      <c r="D51" s="684"/>
      <c r="E51" s="684"/>
      <c r="F51" s="684"/>
    </row>
    <row r="52" spans="1:6" ht="15">
      <c r="A52" s="246" t="s">
        <v>138</v>
      </c>
      <c r="B52" s="578" t="s">
        <v>137</v>
      </c>
      <c r="C52" s="641"/>
      <c r="D52" s="629"/>
      <c r="E52" s="227" t="s">
        <v>47</v>
      </c>
      <c r="F52" s="136" t="s">
        <v>48</v>
      </c>
    </row>
    <row r="53" spans="1:6" ht="15">
      <c r="A53" s="246" t="s">
        <v>33</v>
      </c>
      <c r="B53" s="581" t="s">
        <v>155</v>
      </c>
      <c r="C53" s="582"/>
      <c r="D53" s="636"/>
      <c r="E53" s="154"/>
      <c r="F53" s="238"/>
    </row>
    <row r="54" spans="1:6" ht="15">
      <c r="A54" s="246" t="s">
        <v>35</v>
      </c>
      <c r="B54" s="581" t="s">
        <v>154</v>
      </c>
      <c r="C54" s="582"/>
      <c r="D54" s="636"/>
      <c r="E54" s="154"/>
      <c r="F54" s="238"/>
    </row>
    <row r="55" spans="1:6" ht="15">
      <c r="A55" s="246"/>
      <c r="B55" s="578" t="s">
        <v>67</v>
      </c>
      <c r="C55" s="613"/>
      <c r="D55" s="614"/>
      <c r="E55" s="154"/>
      <c r="F55" s="136"/>
    </row>
    <row r="56" spans="1:6">
      <c r="A56" s="246" t="s">
        <v>37</v>
      </c>
      <c r="B56" s="610" t="s">
        <v>153</v>
      </c>
      <c r="C56" s="610"/>
      <c r="D56" s="610"/>
      <c r="E56" s="154"/>
      <c r="F56" s="238"/>
    </row>
    <row r="57" spans="1:6">
      <c r="A57" s="669" t="s">
        <v>3</v>
      </c>
      <c r="B57" s="670"/>
      <c r="C57" s="670"/>
      <c r="D57" s="670"/>
      <c r="E57" s="194"/>
      <c r="F57" s="136"/>
    </row>
    <row r="58" spans="1:6" ht="13.5">
      <c r="A58" s="78"/>
      <c r="B58" s="611"/>
      <c r="C58" s="637"/>
      <c r="D58" s="637"/>
      <c r="E58" s="637"/>
      <c r="F58" s="637"/>
    </row>
    <row r="59" spans="1:6">
      <c r="A59" s="242"/>
      <c r="B59" s="230"/>
      <c r="C59" s="230"/>
      <c r="D59" s="230"/>
      <c r="E59" s="151"/>
      <c r="F59" s="152"/>
    </row>
    <row r="60" spans="1:6" ht="27" customHeight="1">
      <c r="A60" s="683" t="s">
        <v>152</v>
      </c>
      <c r="B60" s="684"/>
      <c r="C60" s="684"/>
      <c r="D60" s="684"/>
      <c r="E60" s="684"/>
      <c r="F60" s="684"/>
    </row>
    <row r="61" spans="1:6">
      <c r="A61" s="240" t="s">
        <v>136</v>
      </c>
      <c r="B61" s="604" t="s">
        <v>151</v>
      </c>
      <c r="C61" s="604"/>
      <c r="D61" s="604"/>
      <c r="E61" s="227" t="s">
        <v>47</v>
      </c>
      <c r="F61" s="136" t="s">
        <v>48</v>
      </c>
    </row>
    <row r="62" spans="1:6">
      <c r="A62" s="246" t="s">
        <v>33</v>
      </c>
      <c r="B62" s="605" t="s">
        <v>150</v>
      </c>
      <c r="C62" s="605"/>
      <c r="D62" s="605"/>
      <c r="E62" s="154"/>
      <c r="F62" s="238"/>
    </row>
    <row r="63" spans="1:6">
      <c r="A63" s="246" t="s">
        <v>35</v>
      </c>
      <c r="B63" s="605" t="s">
        <v>64</v>
      </c>
      <c r="C63" s="605"/>
      <c r="D63" s="605"/>
      <c r="E63" s="154"/>
      <c r="F63" s="238"/>
    </row>
    <row r="64" spans="1:6" ht="13.5">
      <c r="A64" s="246" t="s">
        <v>37</v>
      </c>
      <c r="B64" s="605" t="s">
        <v>149</v>
      </c>
      <c r="C64" s="605"/>
      <c r="D64" s="605"/>
      <c r="E64" s="154"/>
      <c r="F64" s="238"/>
    </row>
    <row r="65" spans="1:8">
      <c r="A65" s="246" t="s">
        <v>38</v>
      </c>
      <c r="B65" s="605" t="s">
        <v>62</v>
      </c>
      <c r="C65" s="605"/>
      <c r="D65" s="605"/>
      <c r="E65" s="154"/>
      <c r="F65" s="238"/>
    </row>
    <row r="66" spans="1:8">
      <c r="A66" s="246" t="s">
        <v>50</v>
      </c>
      <c r="B66" s="605" t="s">
        <v>148</v>
      </c>
      <c r="C66" s="605"/>
      <c r="D66" s="605"/>
      <c r="E66" s="154"/>
      <c r="F66" s="238"/>
    </row>
    <row r="67" spans="1:8" ht="15">
      <c r="A67" s="246" t="s">
        <v>51</v>
      </c>
      <c r="B67" s="581" t="s">
        <v>147</v>
      </c>
      <c r="C67" s="630"/>
      <c r="D67" s="631"/>
      <c r="E67" s="154"/>
      <c r="F67" s="238"/>
    </row>
    <row r="68" spans="1:8">
      <c r="A68" s="246" t="s">
        <v>52</v>
      </c>
      <c r="B68" s="605" t="s">
        <v>63</v>
      </c>
      <c r="C68" s="605"/>
      <c r="D68" s="605"/>
      <c r="E68" s="154"/>
      <c r="F68" s="238"/>
    </row>
    <row r="69" spans="1:8">
      <c r="A69" s="246" t="s">
        <v>58</v>
      </c>
      <c r="B69" s="605" t="s">
        <v>65</v>
      </c>
      <c r="C69" s="605"/>
      <c r="D69" s="605"/>
      <c r="E69" s="154"/>
      <c r="F69" s="238"/>
    </row>
    <row r="70" spans="1:8">
      <c r="A70" s="679" t="s">
        <v>3</v>
      </c>
      <c r="B70" s="679"/>
      <c r="C70" s="679"/>
      <c r="D70" s="679"/>
      <c r="E70" s="194"/>
      <c r="F70" s="136"/>
    </row>
    <row r="71" spans="1:8" s="28" customFormat="1" ht="13.5">
      <c r="A71" s="63"/>
      <c r="B71" s="632"/>
      <c r="C71" s="633"/>
      <c r="D71" s="633"/>
      <c r="E71" s="633"/>
      <c r="F71" s="633"/>
    </row>
    <row r="72" spans="1:8" s="28" customFormat="1" ht="13.5">
      <c r="A72" s="63"/>
      <c r="B72" s="611"/>
      <c r="C72" s="626"/>
      <c r="D72" s="626"/>
      <c r="E72" s="626"/>
      <c r="F72" s="626"/>
    </row>
    <row r="73" spans="1:8">
      <c r="A73" s="680"/>
      <c r="B73" s="680"/>
      <c r="C73" s="680"/>
      <c r="D73" s="680"/>
      <c r="E73" s="680"/>
      <c r="F73" s="680"/>
      <c r="G73" s="26"/>
    </row>
    <row r="74" spans="1:8" ht="15">
      <c r="A74" s="681" t="s">
        <v>146</v>
      </c>
      <c r="B74" s="682"/>
      <c r="C74" s="682"/>
      <c r="D74" s="682"/>
      <c r="E74" s="682"/>
      <c r="F74" s="682"/>
      <c r="G74" s="26"/>
    </row>
    <row r="75" spans="1:8">
      <c r="A75" s="242"/>
      <c r="B75" s="230"/>
      <c r="C75" s="230"/>
      <c r="D75" s="230"/>
      <c r="E75" s="151"/>
      <c r="F75" s="152"/>
      <c r="G75" s="26"/>
    </row>
    <row r="76" spans="1:8" ht="15">
      <c r="A76" s="240" t="s">
        <v>134</v>
      </c>
      <c r="B76" s="578" t="s">
        <v>54</v>
      </c>
      <c r="C76" s="629"/>
      <c r="D76" s="227" t="s">
        <v>145</v>
      </c>
      <c r="E76" s="227" t="s">
        <v>144</v>
      </c>
      <c r="F76" s="136" t="s">
        <v>48</v>
      </c>
    </row>
    <row r="77" spans="1:8">
      <c r="A77" s="246" t="s">
        <v>33</v>
      </c>
      <c r="B77" s="581" t="s">
        <v>143</v>
      </c>
      <c r="C77" s="582"/>
      <c r="D77" s="139"/>
      <c r="E77" s="138"/>
      <c r="F77" s="238"/>
      <c r="G77" s="69"/>
      <c r="H77" s="76"/>
    </row>
    <row r="78" spans="1:8" ht="13.5">
      <c r="A78" s="246" t="s">
        <v>35</v>
      </c>
      <c r="B78" s="581" t="s">
        <v>142</v>
      </c>
      <c r="C78" s="582"/>
      <c r="D78" s="139"/>
      <c r="E78" s="138"/>
      <c r="F78" s="238"/>
      <c r="G78" s="69"/>
      <c r="H78" s="73"/>
    </row>
    <row r="79" spans="1:8" s="28" customFormat="1">
      <c r="A79" s="246" t="s">
        <v>37</v>
      </c>
      <c r="B79" s="223" t="s">
        <v>141</v>
      </c>
      <c r="C79" s="224"/>
      <c r="D79" s="142"/>
      <c r="E79" s="143"/>
      <c r="F79" s="238"/>
      <c r="G79" s="70"/>
      <c r="H79" s="70"/>
    </row>
    <row r="80" spans="1:8">
      <c r="A80" s="246" t="s">
        <v>38</v>
      </c>
      <c r="B80" s="581" t="s">
        <v>55</v>
      </c>
      <c r="C80" s="582"/>
      <c r="D80" s="582"/>
      <c r="E80" s="583"/>
      <c r="F80" s="238"/>
      <c r="G80" s="69"/>
      <c r="H80" s="69"/>
    </row>
    <row r="81" spans="1:8">
      <c r="A81" s="246" t="s">
        <v>50</v>
      </c>
      <c r="B81" s="581" t="s">
        <v>56</v>
      </c>
      <c r="C81" s="582"/>
      <c r="D81" s="582"/>
      <c r="E81" s="583"/>
      <c r="F81" s="238"/>
      <c r="G81" s="69"/>
      <c r="H81" s="69"/>
    </row>
    <row r="82" spans="1:8">
      <c r="A82" s="246" t="s">
        <v>51</v>
      </c>
      <c r="B82" s="581" t="s">
        <v>57</v>
      </c>
      <c r="C82" s="582"/>
      <c r="D82" s="582"/>
      <c r="E82" s="583"/>
      <c r="F82" s="238"/>
      <c r="G82" s="69"/>
      <c r="H82" s="69"/>
    </row>
    <row r="83" spans="1:8">
      <c r="A83" s="246" t="s">
        <v>52</v>
      </c>
      <c r="B83" s="581" t="s">
        <v>59</v>
      </c>
      <c r="C83" s="582"/>
      <c r="D83" s="582"/>
      <c r="E83" s="583"/>
      <c r="F83" s="238"/>
    </row>
    <row r="84" spans="1:8">
      <c r="A84" s="679" t="s">
        <v>3</v>
      </c>
      <c r="B84" s="679"/>
      <c r="C84" s="679"/>
      <c r="D84" s="679"/>
      <c r="E84" s="679"/>
      <c r="F84" s="136"/>
    </row>
    <row r="85" spans="1:8" ht="15">
      <c r="A85" s="245"/>
      <c r="B85" s="624"/>
      <c r="C85" s="625"/>
      <c r="D85" s="625"/>
      <c r="E85" s="625"/>
      <c r="F85" s="625"/>
    </row>
    <row r="86" spans="1:8" ht="15">
      <c r="A86" s="245"/>
      <c r="B86" s="619"/>
      <c r="C86" s="620"/>
      <c r="D86" s="620"/>
      <c r="E86" s="620"/>
      <c r="F86" s="620"/>
    </row>
    <row r="87" spans="1:8">
      <c r="A87" s="245"/>
      <c r="B87" s="621"/>
      <c r="C87" s="622"/>
      <c r="D87" s="622"/>
      <c r="E87" s="622"/>
      <c r="F87" s="622"/>
    </row>
    <row r="88" spans="1:8">
      <c r="A88" s="244"/>
      <c r="B88" s="231"/>
      <c r="C88" s="231"/>
      <c r="D88" s="231"/>
      <c r="E88" s="231"/>
      <c r="F88" s="192"/>
    </row>
    <row r="89" spans="1:8">
      <c r="A89" s="678" t="s">
        <v>140</v>
      </c>
      <c r="B89" s="678"/>
      <c r="C89" s="678"/>
      <c r="D89" s="678"/>
      <c r="E89" s="678"/>
      <c r="F89" s="678"/>
    </row>
    <row r="90" spans="1:8">
      <c r="A90" s="669" t="s">
        <v>139</v>
      </c>
      <c r="B90" s="670"/>
      <c r="C90" s="670"/>
      <c r="D90" s="670"/>
      <c r="E90" s="671"/>
      <c r="F90" s="136" t="s">
        <v>48</v>
      </c>
    </row>
    <row r="91" spans="1:8">
      <c r="A91" s="246" t="s">
        <v>138</v>
      </c>
      <c r="B91" s="616" t="s">
        <v>137</v>
      </c>
      <c r="C91" s="617"/>
      <c r="D91" s="617"/>
      <c r="E91" s="618"/>
      <c r="F91" s="136">
        <f>F57</f>
        <v>0</v>
      </c>
    </row>
    <row r="92" spans="1:8">
      <c r="A92" s="246" t="s">
        <v>136</v>
      </c>
      <c r="B92" s="616" t="s">
        <v>135</v>
      </c>
      <c r="C92" s="617"/>
      <c r="D92" s="617"/>
      <c r="E92" s="618"/>
      <c r="F92" s="136">
        <f>F70</f>
        <v>0</v>
      </c>
    </row>
    <row r="93" spans="1:8">
      <c r="A93" s="246" t="s">
        <v>134</v>
      </c>
      <c r="B93" s="616" t="s">
        <v>54</v>
      </c>
      <c r="C93" s="617"/>
      <c r="D93" s="617"/>
      <c r="E93" s="618"/>
      <c r="F93" s="136">
        <f>F84</f>
        <v>0</v>
      </c>
    </row>
    <row r="94" spans="1:8">
      <c r="A94" s="669" t="s">
        <v>3</v>
      </c>
      <c r="B94" s="670"/>
      <c r="C94" s="670"/>
      <c r="D94" s="670"/>
      <c r="E94" s="671"/>
      <c r="F94" s="136">
        <f>SUM(F91:F93)</f>
        <v>0</v>
      </c>
    </row>
    <row r="95" spans="1:8">
      <c r="A95" s="244"/>
      <c r="B95" s="231"/>
      <c r="C95" s="231"/>
      <c r="D95" s="231"/>
      <c r="E95" s="231"/>
      <c r="F95" s="192"/>
    </row>
    <row r="96" spans="1:8">
      <c r="A96" s="244"/>
      <c r="B96" s="231"/>
      <c r="C96" s="231"/>
      <c r="D96" s="231"/>
      <c r="E96" s="231"/>
      <c r="F96" s="192"/>
    </row>
    <row r="97" spans="1:8">
      <c r="A97" s="677" t="s">
        <v>133</v>
      </c>
      <c r="B97" s="677"/>
      <c r="C97" s="677"/>
      <c r="D97" s="677"/>
      <c r="E97" s="677"/>
      <c r="F97" s="677"/>
      <c r="H97" s="26"/>
    </row>
    <row r="98" spans="1:8">
      <c r="A98" s="57"/>
      <c r="B98" s="144"/>
      <c r="C98" s="144"/>
      <c r="D98" s="144"/>
      <c r="E98" s="144"/>
      <c r="F98" s="145"/>
    </row>
    <row r="99" spans="1:8">
      <c r="A99" s="240">
        <v>3</v>
      </c>
      <c r="B99" s="604" t="s">
        <v>68</v>
      </c>
      <c r="C99" s="604"/>
      <c r="D99" s="604"/>
      <c r="E99" s="227" t="s">
        <v>47</v>
      </c>
      <c r="F99" s="136" t="s">
        <v>48</v>
      </c>
    </row>
    <row r="100" spans="1:8">
      <c r="A100" s="246" t="s">
        <v>33</v>
      </c>
      <c r="B100" s="605" t="s">
        <v>132</v>
      </c>
      <c r="C100" s="605"/>
      <c r="D100" s="605"/>
      <c r="E100" s="154"/>
      <c r="F100" s="238"/>
      <c r="G100" s="26"/>
    </row>
    <row r="101" spans="1:8">
      <c r="A101" s="246" t="s">
        <v>35</v>
      </c>
      <c r="B101" s="610" t="s">
        <v>131</v>
      </c>
      <c r="C101" s="610"/>
      <c r="D101" s="610"/>
      <c r="E101" s="154"/>
      <c r="F101" s="238"/>
    </row>
    <row r="102" spans="1:8">
      <c r="A102" s="246" t="s">
        <v>37</v>
      </c>
      <c r="B102" s="610" t="s">
        <v>130</v>
      </c>
      <c r="C102" s="610"/>
      <c r="D102" s="610"/>
      <c r="E102" s="154"/>
      <c r="F102" s="238"/>
    </row>
    <row r="103" spans="1:8">
      <c r="A103" s="246" t="s">
        <v>38</v>
      </c>
      <c r="B103" s="610" t="s">
        <v>129</v>
      </c>
      <c r="C103" s="610"/>
      <c r="D103" s="610"/>
      <c r="E103" s="154"/>
      <c r="F103" s="238"/>
    </row>
    <row r="104" spans="1:8">
      <c r="A104" s="246" t="s">
        <v>50</v>
      </c>
      <c r="B104" s="610" t="s">
        <v>128</v>
      </c>
      <c r="C104" s="610"/>
      <c r="D104" s="610"/>
      <c r="E104" s="154"/>
      <c r="F104" s="238"/>
    </row>
    <row r="105" spans="1:8">
      <c r="A105" s="246" t="s">
        <v>51</v>
      </c>
      <c r="B105" s="596" t="s">
        <v>127</v>
      </c>
      <c r="C105" s="597"/>
      <c r="D105" s="598"/>
      <c r="E105" s="154"/>
      <c r="F105" s="238"/>
    </row>
    <row r="106" spans="1:8">
      <c r="A106" s="669" t="s">
        <v>3</v>
      </c>
      <c r="B106" s="670"/>
      <c r="C106" s="670"/>
      <c r="D106" s="671"/>
      <c r="E106" s="194"/>
      <c r="F106" s="136"/>
    </row>
    <row r="107" spans="1:8">
      <c r="A107" s="244"/>
      <c r="B107" s="231"/>
      <c r="C107" s="231"/>
      <c r="D107" s="231"/>
      <c r="E107" s="231"/>
      <c r="F107" s="192"/>
    </row>
    <row r="108" spans="1:8">
      <c r="A108" s="244"/>
      <c r="B108" s="231"/>
      <c r="C108" s="231"/>
      <c r="D108" s="231"/>
      <c r="E108" s="231"/>
      <c r="F108" s="192"/>
    </row>
    <row r="109" spans="1:8">
      <c r="A109" s="677" t="s">
        <v>126</v>
      </c>
      <c r="B109" s="677"/>
      <c r="C109" s="677"/>
      <c r="D109" s="677"/>
      <c r="E109" s="677"/>
      <c r="F109" s="677"/>
    </row>
    <row r="110" spans="1:8">
      <c r="A110" s="57"/>
      <c r="B110" s="144"/>
      <c r="C110" s="144"/>
      <c r="D110" s="144"/>
      <c r="E110" s="144"/>
      <c r="F110" s="196"/>
    </row>
    <row r="111" spans="1:8">
      <c r="A111" s="677" t="s">
        <v>125</v>
      </c>
      <c r="B111" s="677"/>
      <c r="C111" s="677"/>
      <c r="D111" s="677"/>
      <c r="E111" s="677"/>
      <c r="F111" s="677"/>
    </row>
    <row r="112" spans="1:8">
      <c r="A112" s="244"/>
      <c r="B112" s="231"/>
      <c r="C112" s="231"/>
      <c r="D112" s="231"/>
      <c r="E112" s="231"/>
      <c r="F112" s="231"/>
    </row>
    <row r="113" spans="1:9">
      <c r="A113" s="240" t="s">
        <v>61</v>
      </c>
      <c r="B113" s="593" t="s">
        <v>114</v>
      </c>
      <c r="C113" s="594"/>
      <c r="D113" s="595"/>
      <c r="E113" s="227" t="s">
        <v>47</v>
      </c>
      <c r="F113" s="136" t="s">
        <v>48</v>
      </c>
    </row>
    <row r="114" spans="1:9">
      <c r="A114" s="246" t="s">
        <v>33</v>
      </c>
      <c r="B114" s="596" t="s">
        <v>124</v>
      </c>
      <c r="C114" s="597"/>
      <c r="D114" s="598"/>
      <c r="E114" s="154"/>
      <c r="F114" s="238"/>
    </row>
    <row r="115" spans="1:9">
      <c r="A115" s="246" t="s">
        <v>35</v>
      </c>
      <c r="B115" s="596" t="s">
        <v>123</v>
      </c>
      <c r="C115" s="597"/>
      <c r="D115" s="598"/>
      <c r="E115" s="154"/>
      <c r="F115" s="238"/>
    </row>
    <row r="116" spans="1:9">
      <c r="A116" s="246" t="s">
        <v>37</v>
      </c>
      <c r="B116" s="596" t="s">
        <v>122</v>
      </c>
      <c r="C116" s="597"/>
      <c r="D116" s="598"/>
      <c r="E116" s="154"/>
      <c r="F116" s="238"/>
      <c r="I116" s="27"/>
    </row>
    <row r="117" spans="1:9">
      <c r="A117" s="246" t="s">
        <v>38</v>
      </c>
      <c r="B117" s="610" t="s">
        <v>121</v>
      </c>
      <c r="C117" s="610"/>
      <c r="D117" s="610"/>
      <c r="E117" s="154"/>
      <c r="F117" s="238"/>
    </row>
    <row r="118" spans="1:9">
      <c r="A118" s="246" t="s">
        <v>50</v>
      </c>
      <c r="B118" s="581" t="s">
        <v>120</v>
      </c>
      <c r="C118" s="582"/>
      <c r="D118" s="583"/>
      <c r="E118" s="154"/>
      <c r="F118" s="238"/>
      <c r="I118" s="27"/>
    </row>
    <row r="119" spans="1:9">
      <c r="A119" s="246" t="s">
        <v>51</v>
      </c>
      <c r="B119" s="596" t="s">
        <v>119</v>
      </c>
      <c r="C119" s="597"/>
      <c r="D119" s="598"/>
      <c r="E119" s="154"/>
      <c r="F119" s="238"/>
    </row>
    <row r="120" spans="1:9" ht="15">
      <c r="A120" s="68"/>
      <c r="B120" s="578" t="s">
        <v>67</v>
      </c>
      <c r="C120" s="613"/>
      <c r="D120" s="614"/>
      <c r="E120" s="154"/>
      <c r="F120" s="136"/>
    </row>
    <row r="121" spans="1:9" ht="13.5">
      <c r="A121" s="63"/>
      <c r="B121" s="611"/>
      <c r="C121" s="612"/>
      <c r="D121" s="612"/>
      <c r="E121" s="612"/>
      <c r="F121" s="612"/>
    </row>
    <row r="122" spans="1:9" ht="13.5">
      <c r="A122" s="63"/>
      <c r="B122" s="611"/>
      <c r="C122" s="612"/>
      <c r="D122" s="612"/>
      <c r="E122" s="612"/>
      <c r="F122" s="612"/>
    </row>
    <row r="123" spans="1:9">
      <c r="A123" s="244"/>
      <c r="B123" s="231"/>
      <c r="C123" s="231"/>
      <c r="D123" s="231"/>
      <c r="E123" s="231"/>
      <c r="F123" s="192"/>
    </row>
    <row r="124" spans="1:9">
      <c r="A124" s="677" t="s">
        <v>118</v>
      </c>
      <c r="B124" s="677"/>
      <c r="C124" s="677"/>
      <c r="D124" s="677"/>
      <c r="E124" s="677"/>
      <c r="F124" s="677"/>
    </row>
    <row r="125" spans="1:9">
      <c r="A125" s="57"/>
      <c r="B125" s="144"/>
      <c r="C125" s="144"/>
      <c r="D125" s="144"/>
      <c r="E125" s="144"/>
      <c r="F125" s="196"/>
    </row>
    <row r="126" spans="1:9">
      <c r="A126" s="240" t="s">
        <v>66</v>
      </c>
      <c r="B126" s="593" t="s">
        <v>113</v>
      </c>
      <c r="C126" s="594"/>
      <c r="D126" s="595"/>
      <c r="E126" s="227" t="s">
        <v>47</v>
      </c>
      <c r="F126" s="136" t="s">
        <v>48</v>
      </c>
    </row>
    <row r="127" spans="1:9">
      <c r="A127" s="246" t="s">
        <v>33</v>
      </c>
      <c r="B127" s="610" t="s">
        <v>117</v>
      </c>
      <c r="C127" s="610"/>
      <c r="D127" s="610"/>
      <c r="E127" s="154"/>
      <c r="F127" s="238"/>
    </row>
    <row r="128" spans="1:9">
      <c r="A128" s="669" t="s">
        <v>67</v>
      </c>
      <c r="B128" s="670"/>
      <c r="C128" s="670"/>
      <c r="D128" s="670"/>
      <c r="E128" s="194"/>
      <c r="F128" s="136"/>
    </row>
    <row r="129" spans="1:6" ht="13.5">
      <c r="A129" s="63"/>
      <c r="B129" s="611"/>
      <c r="C129" s="612"/>
      <c r="D129" s="612"/>
      <c r="E129" s="612"/>
      <c r="F129" s="612"/>
    </row>
    <row r="130" spans="1:6">
      <c r="A130" s="57"/>
      <c r="B130" s="144"/>
      <c r="C130" s="144"/>
      <c r="D130" s="144"/>
      <c r="E130" s="144"/>
      <c r="F130" s="145"/>
    </row>
    <row r="131" spans="1:6">
      <c r="A131" s="672" t="s">
        <v>116</v>
      </c>
      <c r="B131" s="672"/>
      <c r="C131" s="672"/>
      <c r="D131" s="672"/>
      <c r="E131" s="672"/>
      <c r="F131" s="672"/>
    </row>
    <row r="132" spans="1:6">
      <c r="A132" s="244"/>
      <c r="B132" s="144"/>
      <c r="C132" s="144"/>
      <c r="D132" s="144"/>
      <c r="E132" s="144"/>
      <c r="F132" s="145"/>
    </row>
    <row r="133" spans="1:6">
      <c r="A133" s="240">
        <v>4</v>
      </c>
      <c r="B133" s="578" t="s">
        <v>115</v>
      </c>
      <c r="C133" s="579"/>
      <c r="D133" s="579"/>
      <c r="E133" s="580"/>
      <c r="F133" s="136" t="s">
        <v>48</v>
      </c>
    </row>
    <row r="134" spans="1:6">
      <c r="A134" s="64" t="s">
        <v>61</v>
      </c>
      <c r="B134" s="581" t="s">
        <v>114</v>
      </c>
      <c r="C134" s="582"/>
      <c r="D134" s="582"/>
      <c r="E134" s="583"/>
      <c r="F134" s="238">
        <f>F120</f>
        <v>0</v>
      </c>
    </row>
    <row r="135" spans="1:6">
      <c r="A135" s="64" t="s">
        <v>66</v>
      </c>
      <c r="B135" s="581" t="s">
        <v>113</v>
      </c>
      <c r="C135" s="582"/>
      <c r="D135" s="582"/>
      <c r="E135" s="583"/>
      <c r="F135" s="238">
        <f>F128</f>
        <v>0</v>
      </c>
    </row>
    <row r="136" spans="1:6">
      <c r="A136" s="669" t="s">
        <v>3</v>
      </c>
      <c r="B136" s="670"/>
      <c r="C136" s="670"/>
      <c r="D136" s="670"/>
      <c r="E136" s="671"/>
      <c r="F136" s="136">
        <f>SUM(F134:F135)</f>
        <v>0</v>
      </c>
    </row>
    <row r="137" spans="1:6">
      <c r="A137" s="57"/>
      <c r="B137" s="144"/>
      <c r="C137" s="144"/>
      <c r="D137" s="144"/>
      <c r="E137" s="144"/>
      <c r="F137" s="145"/>
    </row>
    <row r="138" spans="1:6">
      <c r="A138" s="57"/>
      <c r="B138" s="144"/>
      <c r="C138" s="144"/>
      <c r="D138" s="144"/>
      <c r="E138" s="144"/>
      <c r="F138" s="145"/>
    </row>
    <row r="139" spans="1:6">
      <c r="A139" s="676" t="s">
        <v>112</v>
      </c>
      <c r="B139" s="676"/>
      <c r="C139" s="676"/>
      <c r="D139" s="676"/>
      <c r="E139" s="676"/>
      <c r="F139" s="676"/>
    </row>
    <row r="140" spans="1:6">
      <c r="A140" s="57"/>
      <c r="B140" s="144"/>
      <c r="C140" s="144"/>
      <c r="D140" s="144"/>
      <c r="E140" s="144"/>
      <c r="F140" s="145"/>
    </row>
    <row r="141" spans="1:6">
      <c r="A141" s="2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238">
        <f>'(II)EPI''s cotação'!F33</f>
        <v>0</v>
      </c>
    </row>
    <row r="144" spans="1:6">
      <c r="A144" s="24" t="s">
        <v>37</v>
      </c>
      <c r="B144" s="603" t="s">
        <v>503</v>
      </c>
      <c r="C144" s="603"/>
      <c r="D144" s="603"/>
      <c r="E144" s="603"/>
      <c r="F144" s="238">
        <f>'(I)Ferramentas cotação'!K102</f>
        <v>0</v>
      </c>
    </row>
    <row r="145" spans="1:6">
      <c r="A145" s="24" t="s">
        <v>38</v>
      </c>
      <c r="B145" s="606" t="s">
        <v>300</v>
      </c>
      <c r="C145" s="607"/>
      <c r="D145" s="607"/>
      <c r="E145" s="608"/>
      <c r="F145" s="238">
        <f>' (IV)Logística Uniforme cotação'!I10</f>
        <v>0</v>
      </c>
    </row>
    <row r="146" spans="1:6">
      <c r="A146" s="24" t="s">
        <v>50</v>
      </c>
      <c r="B146" s="603" t="s">
        <v>60</v>
      </c>
      <c r="C146" s="603"/>
      <c r="D146" s="603"/>
      <c r="E146" s="603"/>
      <c r="F146" s="238">
        <f>'(III)Mat InsumosDiversosCotação'!F30</f>
        <v>0</v>
      </c>
    </row>
    <row r="147" spans="1:6">
      <c r="A147" s="669" t="s">
        <v>3</v>
      </c>
      <c r="B147" s="670"/>
      <c r="C147" s="670"/>
      <c r="D147" s="670"/>
      <c r="E147" s="671"/>
      <c r="F147" s="136">
        <f>SUM(F142:F146)</f>
        <v>0</v>
      </c>
    </row>
    <row r="148" spans="1:6" ht="13.5">
      <c r="A148" s="63"/>
      <c r="B148" s="148"/>
      <c r="C148" s="144"/>
      <c r="D148" s="144"/>
      <c r="E148" s="144"/>
      <c r="F148" s="145"/>
    </row>
    <row r="149" spans="1:6">
      <c r="A149" s="57"/>
      <c r="B149" s="144"/>
      <c r="C149" s="144"/>
      <c r="D149" s="144"/>
      <c r="E149" s="144"/>
      <c r="F149" s="145"/>
    </row>
    <row r="150" spans="1:6">
      <c r="A150" s="672" t="s">
        <v>111</v>
      </c>
      <c r="B150" s="672"/>
      <c r="C150" s="672"/>
      <c r="D150" s="672"/>
      <c r="E150" s="672"/>
      <c r="F150" s="672"/>
    </row>
    <row r="151" spans="1:6">
      <c r="A151" s="57"/>
      <c r="B151" s="144"/>
      <c r="C151" s="144"/>
      <c r="D151" s="144"/>
      <c r="E151" s="144"/>
      <c r="F151" s="145"/>
    </row>
    <row r="152" spans="1:6">
      <c r="A152" s="240">
        <v>6</v>
      </c>
      <c r="B152" s="604" t="s">
        <v>69</v>
      </c>
      <c r="C152" s="604"/>
      <c r="D152" s="604"/>
      <c r="E152" s="227" t="s">
        <v>47</v>
      </c>
      <c r="F152" s="136" t="s">
        <v>48</v>
      </c>
    </row>
    <row r="153" spans="1:6">
      <c r="A153" s="246" t="s">
        <v>33</v>
      </c>
      <c r="B153" s="605" t="s">
        <v>110</v>
      </c>
      <c r="C153" s="605"/>
      <c r="D153" s="605"/>
      <c r="E153" s="154"/>
      <c r="F153" s="238"/>
    </row>
    <row r="154" spans="1:6">
      <c r="A154" s="246" t="s">
        <v>35</v>
      </c>
      <c r="B154" s="596" t="s">
        <v>74</v>
      </c>
      <c r="C154" s="597"/>
      <c r="D154" s="598"/>
      <c r="E154" s="154"/>
      <c r="F154" s="238"/>
    </row>
    <row r="155" spans="1:6">
      <c r="A155" s="246" t="s">
        <v>37</v>
      </c>
      <c r="B155" s="593" t="s">
        <v>70</v>
      </c>
      <c r="C155" s="594"/>
      <c r="D155" s="594"/>
      <c r="E155" s="155"/>
      <c r="F155" s="136"/>
    </row>
    <row r="156" spans="1:6">
      <c r="A156" s="62" t="s">
        <v>109</v>
      </c>
      <c r="B156" s="596" t="s">
        <v>71</v>
      </c>
      <c r="C156" s="597"/>
      <c r="D156" s="598"/>
      <c r="E156" s="154"/>
      <c r="F156" s="238"/>
    </row>
    <row r="157" spans="1:6">
      <c r="A157" s="62" t="s">
        <v>108</v>
      </c>
      <c r="B157" s="596" t="s">
        <v>72</v>
      </c>
      <c r="C157" s="597"/>
      <c r="D157" s="598"/>
      <c r="E157" s="154"/>
      <c r="F157" s="238"/>
    </row>
    <row r="158" spans="1:6">
      <c r="A158" s="62" t="s">
        <v>107</v>
      </c>
      <c r="B158" s="599" t="s">
        <v>73</v>
      </c>
      <c r="C158" s="600"/>
      <c r="D158" s="601"/>
      <c r="E158" s="154"/>
      <c r="F158" s="238"/>
    </row>
    <row r="159" spans="1:6">
      <c r="A159" s="669" t="s">
        <v>3</v>
      </c>
      <c r="B159" s="670"/>
      <c r="C159" s="670"/>
      <c r="D159" s="670"/>
      <c r="E159" s="671"/>
      <c r="F159" s="136"/>
    </row>
    <row r="160" spans="1:6">
      <c r="A160" s="61"/>
      <c r="B160" s="198"/>
      <c r="C160" s="144"/>
      <c r="D160" s="144"/>
      <c r="E160" s="144"/>
      <c r="F160" s="145"/>
    </row>
    <row r="161" spans="1:7">
      <c r="A161" s="61"/>
      <c r="B161" s="198"/>
      <c r="C161" s="144"/>
      <c r="D161" s="144"/>
      <c r="E161" s="144"/>
      <c r="F161" s="145"/>
    </row>
    <row r="162" spans="1:7">
      <c r="A162" s="61"/>
      <c r="B162" s="198"/>
      <c r="C162" s="144"/>
      <c r="D162" s="144"/>
      <c r="E162" s="144"/>
      <c r="F162" s="145"/>
    </row>
    <row r="163" spans="1:7">
      <c r="A163" s="61"/>
      <c r="B163" s="198"/>
      <c r="C163" s="144"/>
      <c r="D163" s="144"/>
      <c r="E163" s="144"/>
      <c r="F163" s="145"/>
    </row>
    <row r="164" spans="1:7">
      <c r="A164" s="672" t="s">
        <v>106</v>
      </c>
      <c r="B164" s="672"/>
      <c r="C164" s="672"/>
      <c r="D164" s="672"/>
      <c r="E164" s="672"/>
      <c r="F164" s="672"/>
    </row>
    <row r="165" spans="1:7">
      <c r="A165" s="673" t="s">
        <v>75</v>
      </c>
      <c r="B165" s="674"/>
      <c r="C165" s="674"/>
      <c r="D165" s="674"/>
      <c r="E165" s="675"/>
      <c r="F165" s="136" t="s">
        <v>48</v>
      </c>
    </row>
    <row r="166" spans="1:7">
      <c r="A166" s="246" t="s">
        <v>33</v>
      </c>
      <c r="B166" s="581" t="s">
        <v>76</v>
      </c>
      <c r="C166" s="582"/>
      <c r="D166" s="582"/>
      <c r="E166" s="583"/>
      <c r="F166" s="238">
        <f>F44</f>
        <v>0</v>
      </c>
    </row>
    <row r="167" spans="1:7">
      <c r="A167" s="246" t="s">
        <v>35</v>
      </c>
      <c r="B167" s="581" t="s">
        <v>105</v>
      </c>
      <c r="C167" s="582"/>
      <c r="D167" s="582"/>
      <c r="E167" s="583"/>
      <c r="F167" s="238">
        <f>F94</f>
        <v>0</v>
      </c>
    </row>
    <row r="168" spans="1:7">
      <c r="A168" s="246" t="s">
        <v>37</v>
      </c>
      <c r="B168" s="581" t="s">
        <v>104</v>
      </c>
      <c r="C168" s="582"/>
      <c r="D168" s="582"/>
      <c r="E168" s="583"/>
      <c r="F168" s="238">
        <f>F106</f>
        <v>0</v>
      </c>
    </row>
    <row r="169" spans="1:7">
      <c r="A169" s="246" t="s">
        <v>38</v>
      </c>
      <c r="B169" s="581" t="s">
        <v>103</v>
      </c>
      <c r="C169" s="582"/>
      <c r="D169" s="582"/>
      <c r="E169" s="583"/>
      <c r="F169" s="238">
        <f>F136</f>
        <v>0</v>
      </c>
    </row>
    <row r="170" spans="1:7">
      <c r="A170" s="246" t="s">
        <v>50</v>
      </c>
      <c r="B170" s="581" t="s">
        <v>102</v>
      </c>
      <c r="C170" s="582"/>
      <c r="D170" s="582"/>
      <c r="E170" s="583"/>
      <c r="F170" s="238">
        <f>F147</f>
        <v>0</v>
      </c>
    </row>
    <row r="171" spans="1:7">
      <c r="A171" s="669" t="s">
        <v>101</v>
      </c>
      <c r="B171" s="670"/>
      <c r="C171" s="670"/>
      <c r="D171" s="670"/>
      <c r="E171" s="671"/>
      <c r="F171" s="136">
        <f>SUM(F166:F170)</f>
        <v>0</v>
      </c>
    </row>
    <row r="172" spans="1:7">
      <c r="A172" s="246" t="s">
        <v>51</v>
      </c>
      <c r="B172" s="581" t="s">
        <v>100</v>
      </c>
      <c r="C172" s="582"/>
      <c r="D172" s="582"/>
      <c r="E172" s="583"/>
      <c r="F172" s="238">
        <f>F159</f>
        <v>0</v>
      </c>
    </row>
    <row r="173" spans="1:7">
      <c r="A173" s="669" t="s">
        <v>99</v>
      </c>
      <c r="B173" s="670"/>
      <c r="C173" s="670"/>
      <c r="D173" s="670"/>
      <c r="E173" s="671"/>
      <c r="F173" s="136">
        <f>SUM(F171:F172)</f>
        <v>0</v>
      </c>
      <c r="G173" s="29"/>
    </row>
    <row r="174" spans="1:7" ht="15">
      <c r="A174" s="666" t="s">
        <v>98</v>
      </c>
      <c r="B174" s="667"/>
      <c r="C174" s="667"/>
      <c r="D174" s="667"/>
      <c r="E174" s="667"/>
      <c r="F174" s="136" t="e">
        <f>F173/F44</f>
        <v>#DIV/0!</v>
      </c>
      <c r="G174" s="58"/>
    </row>
    <row r="175" spans="1:7">
      <c r="A175" s="57"/>
      <c r="B175" s="148"/>
      <c r="C175" s="148"/>
      <c r="D175" s="235"/>
      <c r="E175" s="235"/>
      <c r="F175" s="152"/>
    </row>
    <row r="176" spans="1:7">
      <c r="A176" s="668" t="s">
        <v>97</v>
      </c>
      <c r="B176" s="668"/>
      <c r="C176" s="668"/>
      <c r="D176" s="668"/>
      <c r="E176" s="668"/>
      <c r="F176" s="668"/>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8.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19:F19"/>
    <mergeCell ref="A20:C20"/>
    <mergeCell ref="D20:E20"/>
    <mergeCell ref="A21:C21"/>
    <mergeCell ref="D21:E21"/>
    <mergeCell ref="D30:E30"/>
    <mergeCell ref="A5:G5"/>
    <mergeCell ref="A6:F6"/>
    <mergeCell ref="C9:F9"/>
    <mergeCell ref="C10:F10"/>
    <mergeCell ref="C11:F11"/>
    <mergeCell ref="A13:F13"/>
    <mergeCell ref="A44:E44"/>
    <mergeCell ref="B45:F45"/>
    <mergeCell ref="B47:F47"/>
    <mergeCell ref="A49:F49"/>
    <mergeCell ref="A51:F51"/>
    <mergeCell ref="B52:D52"/>
    <mergeCell ref="B35:F35"/>
    <mergeCell ref="B37:D37"/>
    <mergeCell ref="B38:D38"/>
    <mergeCell ref="B39:D39"/>
    <mergeCell ref="B40:D40"/>
    <mergeCell ref="B41:D41"/>
    <mergeCell ref="E41:E42"/>
    <mergeCell ref="B42:D42"/>
    <mergeCell ref="A60:F60"/>
    <mergeCell ref="B61:D61"/>
    <mergeCell ref="B62:D62"/>
    <mergeCell ref="B63:D63"/>
    <mergeCell ref="B64:D64"/>
    <mergeCell ref="B65:D65"/>
    <mergeCell ref="B53:D53"/>
    <mergeCell ref="B54:D54"/>
    <mergeCell ref="B55:D55"/>
    <mergeCell ref="B56:D56"/>
    <mergeCell ref="A57:D57"/>
    <mergeCell ref="B58:F58"/>
    <mergeCell ref="B72:F72"/>
    <mergeCell ref="A73:F73"/>
    <mergeCell ref="A74:F74"/>
    <mergeCell ref="B76:C76"/>
    <mergeCell ref="B77:C77"/>
    <mergeCell ref="B78:C78"/>
    <mergeCell ref="B66:D66"/>
    <mergeCell ref="B67:D67"/>
    <mergeCell ref="B68:D68"/>
    <mergeCell ref="B69:D69"/>
    <mergeCell ref="A70:D70"/>
    <mergeCell ref="B71:F71"/>
    <mergeCell ref="B86:F86"/>
    <mergeCell ref="B87:F87"/>
    <mergeCell ref="A89:F89"/>
    <mergeCell ref="A90:E90"/>
    <mergeCell ref="B91:E91"/>
    <mergeCell ref="B92:E92"/>
    <mergeCell ref="B80:E80"/>
    <mergeCell ref="B81:E81"/>
    <mergeCell ref="B82:E82"/>
    <mergeCell ref="B83:E83"/>
    <mergeCell ref="A84:E84"/>
    <mergeCell ref="B85:F85"/>
    <mergeCell ref="B102:D102"/>
    <mergeCell ref="B103:D103"/>
    <mergeCell ref="B104:D104"/>
    <mergeCell ref="B105:D105"/>
    <mergeCell ref="A106:D106"/>
    <mergeCell ref="A109:F109"/>
    <mergeCell ref="B93:E93"/>
    <mergeCell ref="A94:E94"/>
    <mergeCell ref="A97:F97"/>
    <mergeCell ref="B99:D99"/>
    <mergeCell ref="B100:D100"/>
    <mergeCell ref="B101:D101"/>
    <mergeCell ref="B118:D118"/>
    <mergeCell ref="B119:D119"/>
    <mergeCell ref="B120:D120"/>
    <mergeCell ref="B121:F121"/>
    <mergeCell ref="B122:F122"/>
    <mergeCell ref="A124:F124"/>
    <mergeCell ref="A111:F111"/>
    <mergeCell ref="B113:D113"/>
    <mergeCell ref="B114:D114"/>
    <mergeCell ref="B115:D115"/>
    <mergeCell ref="B116:D116"/>
    <mergeCell ref="B117:D117"/>
    <mergeCell ref="B134:E134"/>
    <mergeCell ref="B135:E135"/>
    <mergeCell ref="A136:E136"/>
    <mergeCell ref="A139:F139"/>
    <mergeCell ref="B141:E141"/>
    <mergeCell ref="B142:E142"/>
    <mergeCell ref="B126:D126"/>
    <mergeCell ref="B127:D127"/>
    <mergeCell ref="A128:D128"/>
    <mergeCell ref="B129:F129"/>
    <mergeCell ref="A131:F131"/>
    <mergeCell ref="B133:E133"/>
    <mergeCell ref="B152:D152"/>
    <mergeCell ref="B153:D153"/>
    <mergeCell ref="B154:D154"/>
    <mergeCell ref="B155:D155"/>
    <mergeCell ref="B156:D156"/>
    <mergeCell ref="B157:D157"/>
    <mergeCell ref="B143:E143"/>
    <mergeCell ref="B144:E144"/>
    <mergeCell ref="B145:E145"/>
    <mergeCell ref="B146:E146"/>
    <mergeCell ref="A147:E147"/>
    <mergeCell ref="A150:F150"/>
    <mergeCell ref="B168:E168"/>
    <mergeCell ref="B169:E169"/>
    <mergeCell ref="B170:E170"/>
    <mergeCell ref="A171:E171"/>
    <mergeCell ref="B172:E172"/>
    <mergeCell ref="A173:E173"/>
    <mergeCell ref="B158:D158"/>
    <mergeCell ref="A159:E159"/>
    <mergeCell ref="A164:F164"/>
    <mergeCell ref="A165:E165"/>
    <mergeCell ref="B166:E166"/>
    <mergeCell ref="B167:E167"/>
    <mergeCell ref="A185:F185"/>
    <mergeCell ref="A181:C181"/>
    <mergeCell ref="D181:F181"/>
    <mergeCell ref="A182:C182"/>
    <mergeCell ref="D182:F182"/>
    <mergeCell ref="A183:C183"/>
    <mergeCell ref="A184:C184"/>
    <mergeCell ref="A174:E174"/>
    <mergeCell ref="A176:F176"/>
    <mergeCell ref="A179:C179"/>
    <mergeCell ref="D179:F179"/>
    <mergeCell ref="A180:C180"/>
    <mergeCell ref="D180:F180"/>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J197"/>
  <sheetViews>
    <sheetView showGridLines="0" zoomScale="120" zoomScaleNormal="120" workbookViewId="0">
      <pane ySplit="5" topLeftCell="A6" activePane="bottomLeft" state="frozen"/>
      <selection activeCell="D20" sqref="D20"/>
      <selection pane="bottomLeft" activeCell="H26" sqref="H26"/>
    </sheetView>
  </sheetViews>
  <sheetFormatPr defaultColWidth="9.140625" defaultRowHeight="12.75"/>
  <cols>
    <col min="1" max="1" width="5" style="37" customWidth="1"/>
    <col min="2" max="2" width="12.28515625" style="37" customWidth="1"/>
    <col min="3" max="3" width="29.85546875" style="37" customWidth="1"/>
    <col min="4" max="4" width="12.85546875" style="37" customWidth="1"/>
    <col min="5" max="5" width="10.140625" style="37" customWidth="1"/>
    <col min="6" max="6" width="17" style="36" customWidth="1"/>
    <col min="7" max="7" width="9.5703125" style="19" bestFit="1" customWidth="1"/>
    <col min="8" max="9" width="9.140625" style="19"/>
    <col min="10" max="10" width="11.7109375" style="19" customWidth="1"/>
    <col min="11" max="16384" width="9.140625" style="19"/>
  </cols>
  <sheetData>
    <row r="1" spans="1:7" hidden="1"/>
    <row r="2" spans="1:7" hidden="1">
      <c r="A2" s="98"/>
    </row>
    <row r="3" spans="1:7" hidden="1">
      <c r="A3" s="98"/>
    </row>
    <row r="4" spans="1:7" hidden="1"/>
    <row r="5" spans="1:7" ht="15.75" hidden="1">
      <c r="A5" s="662"/>
      <c r="B5" s="663"/>
      <c r="C5" s="663"/>
      <c r="D5" s="664"/>
      <c r="E5" s="664"/>
      <c r="F5" s="665"/>
      <c r="G5" s="665"/>
    </row>
    <row r="6" spans="1:7" ht="15.75">
      <c r="A6" s="657"/>
      <c r="B6" s="658"/>
      <c r="C6" s="658"/>
      <c r="D6" s="658"/>
      <c r="E6" s="658"/>
      <c r="F6" s="658"/>
    </row>
    <row r="7" spans="1:7">
      <c r="A7" s="156" t="s">
        <v>181</v>
      </c>
      <c r="B7" s="156"/>
      <c r="C7" s="156"/>
      <c r="D7" s="156"/>
      <c r="E7" s="156"/>
      <c r="F7" s="156"/>
    </row>
    <row r="8" spans="1:7">
      <c r="A8" s="144"/>
      <c r="B8" s="144"/>
      <c r="C8" s="144"/>
      <c r="D8" s="144"/>
      <c r="E8" s="144"/>
      <c r="F8" s="145"/>
    </row>
    <row r="9" spans="1:7">
      <c r="A9" s="144"/>
      <c r="B9" s="157" t="s">
        <v>29</v>
      </c>
      <c r="C9" s="659"/>
      <c r="D9" s="659"/>
      <c r="E9" s="659"/>
      <c r="F9" s="659"/>
    </row>
    <row r="10" spans="1:7">
      <c r="A10" s="144"/>
      <c r="B10" s="157" t="s">
        <v>30</v>
      </c>
      <c r="C10" s="660"/>
      <c r="D10" s="660"/>
      <c r="E10" s="660"/>
      <c r="F10" s="660"/>
    </row>
    <row r="11" spans="1:7">
      <c r="A11" s="144"/>
      <c r="B11" s="157" t="s">
        <v>31</v>
      </c>
      <c r="C11" s="660"/>
      <c r="D11" s="660"/>
      <c r="E11" s="660"/>
      <c r="F11" s="660"/>
    </row>
    <row r="12" spans="1:7">
      <c r="A12" s="144"/>
      <c r="B12" s="144"/>
      <c r="C12" s="144"/>
      <c r="D12" s="144"/>
      <c r="E12" s="144"/>
      <c r="F12" s="145"/>
    </row>
    <row r="13" spans="1:7">
      <c r="A13" s="604" t="s">
        <v>32</v>
      </c>
      <c r="B13" s="604"/>
      <c r="C13" s="604"/>
      <c r="D13" s="604"/>
      <c r="E13" s="604"/>
      <c r="F13" s="604"/>
    </row>
    <row r="14" spans="1:7">
      <c r="A14" s="146" t="s">
        <v>33</v>
      </c>
      <c r="B14" s="140" t="s">
        <v>34</v>
      </c>
      <c r="C14" s="141"/>
      <c r="D14" s="141"/>
      <c r="E14" s="141"/>
      <c r="F14" s="158"/>
    </row>
    <row r="15" spans="1:7">
      <c r="A15" s="146" t="s">
        <v>35</v>
      </c>
      <c r="B15" s="159" t="s">
        <v>36</v>
      </c>
      <c r="C15" s="160"/>
      <c r="D15" s="160"/>
      <c r="E15" s="160"/>
      <c r="F15" s="146" t="s">
        <v>172</v>
      </c>
    </row>
    <row r="16" spans="1:7">
      <c r="A16" s="161" t="s">
        <v>37</v>
      </c>
      <c r="B16" s="162" t="s">
        <v>171</v>
      </c>
      <c r="C16" s="163"/>
      <c r="D16" s="163"/>
      <c r="E16" s="164"/>
      <c r="F16" s="165"/>
    </row>
    <row r="17" spans="1:6">
      <c r="A17" s="146" t="s">
        <v>38</v>
      </c>
      <c r="B17" s="166" t="s">
        <v>170</v>
      </c>
      <c r="C17" s="167"/>
      <c r="D17" s="167"/>
      <c r="E17" s="167"/>
      <c r="F17" s="146">
        <v>12</v>
      </c>
    </row>
    <row r="18" spans="1:6">
      <c r="A18" s="144"/>
      <c r="B18" s="144"/>
      <c r="C18" s="144"/>
      <c r="D18" s="144"/>
      <c r="E18" s="144"/>
      <c r="F18" s="145"/>
    </row>
    <row r="19" spans="1:6">
      <c r="A19" s="604" t="s">
        <v>39</v>
      </c>
      <c r="B19" s="604"/>
      <c r="C19" s="604"/>
      <c r="D19" s="604"/>
      <c r="E19" s="604"/>
      <c r="F19" s="604"/>
    </row>
    <row r="20" spans="1:6" ht="15">
      <c r="A20" s="578" t="s">
        <v>40</v>
      </c>
      <c r="B20" s="641"/>
      <c r="C20" s="629"/>
      <c r="D20" s="578" t="s">
        <v>169</v>
      </c>
      <c r="E20" s="629"/>
      <c r="F20" s="153" t="s">
        <v>168</v>
      </c>
    </row>
    <row r="21" spans="1:6" ht="15">
      <c r="A21" s="578" t="s">
        <v>83</v>
      </c>
      <c r="B21" s="641"/>
      <c r="C21" s="650"/>
      <c r="D21" s="604" t="s">
        <v>167</v>
      </c>
      <c r="E21" s="651"/>
      <c r="F21" s="168">
        <v>15</v>
      </c>
    </row>
    <row r="22" spans="1:6">
      <c r="A22" s="144"/>
      <c r="B22" s="144"/>
      <c r="C22" s="144"/>
      <c r="D22" s="144"/>
      <c r="E22" s="144"/>
      <c r="F22" s="145"/>
    </row>
    <row r="23" spans="1:6">
      <c r="A23" s="169" t="s">
        <v>41</v>
      </c>
      <c r="B23" s="170"/>
      <c r="C23" s="170"/>
      <c r="D23" s="170"/>
      <c r="E23" s="170"/>
      <c r="F23" s="170"/>
    </row>
    <row r="24" spans="1:6">
      <c r="A24" s="171" t="s">
        <v>166</v>
      </c>
      <c r="B24" s="172"/>
      <c r="C24" s="172"/>
      <c r="D24" s="172"/>
      <c r="E24" s="172"/>
      <c r="F24" s="173"/>
    </row>
    <row r="25" spans="1:6">
      <c r="A25" s="174">
        <v>1</v>
      </c>
      <c r="B25" s="166" t="s">
        <v>165</v>
      </c>
      <c r="C25" s="167"/>
      <c r="D25" s="167"/>
      <c r="E25" s="175"/>
      <c r="F25" s="176" t="s">
        <v>164</v>
      </c>
    </row>
    <row r="26" spans="1:6" ht="13.5" thickBot="1">
      <c r="A26" s="146">
        <v>2</v>
      </c>
      <c r="B26" s="171" t="s">
        <v>163</v>
      </c>
      <c r="C26" s="177"/>
      <c r="D26" s="177"/>
      <c r="E26" s="178"/>
      <c r="F26" s="179"/>
    </row>
    <row r="27" spans="1:6" ht="13.5" thickBot="1">
      <c r="A27" s="146">
        <v>3</v>
      </c>
      <c r="B27" s="140" t="s">
        <v>42</v>
      </c>
      <c r="C27" s="141"/>
      <c r="D27" s="141"/>
      <c r="E27" s="141"/>
      <c r="F27" s="180"/>
    </row>
    <row r="28" spans="1:6">
      <c r="A28" s="146">
        <v>4</v>
      </c>
      <c r="B28" s="140" t="s">
        <v>43</v>
      </c>
      <c r="C28" s="141"/>
      <c r="D28" s="141"/>
      <c r="E28" s="181"/>
      <c r="F28" s="174" t="s">
        <v>180</v>
      </c>
    </row>
    <row r="29" spans="1:6">
      <c r="A29" s="146">
        <v>5</v>
      </c>
      <c r="B29" s="140" t="s">
        <v>44</v>
      </c>
      <c r="C29" s="141"/>
      <c r="D29" s="141"/>
      <c r="E29" s="181"/>
      <c r="F29" s="182"/>
    </row>
    <row r="30" spans="1:6" ht="15">
      <c r="A30" s="149"/>
      <c r="B30" s="183"/>
      <c r="C30" s="183"/>
      <c r="D30" s="652" t="s">
        <v>527</v>
      </c>
      <c r="E30" s="651"/>
      <c r="F30" s="135"/>
    </row>
    <row r="31" spans="1:6" s="28" customFormat="1" ht="13.5">
      <c r="A31" s="184"/>
      <c r="B31" s="183"/>
      <c r="C31" s="185"/>
      <c r="D31" s="186"/>
      <c r="E31" s="186"/>
      <c r="F31" s="187"/>
    </row>
    <row r="32" spans="1:6" s="28" customFormat="1" ht="13.5">
      <c r="A32" s="184"/>
      <c r="B32" s="183"/>
      <c r="C32" s="185"/>
      <c r="D32" s="186"/>
      <c r="E32" s="186"/>
      <c r="F32" s="187"/>
    </row>
    <row r="33" spans="1:7">
      <c r="A33" s="149"/>
      <c r="B33" s="183"/>
      <c r="C33" s="183"/>
      <c r="D33" s="183"/>
      <c r="E33" s="152"/>
      <c r="F33" s="152"/>
    </row>
    <row r="34" spans="1:7">
      <c r="A34" s="149"/>
      <c r="B34" s="183"/>
      <c r="C34" s="183"/>
      <c r="D34" s="183"/>
      <c r="E34" s="152"/>
      <c r="F34" s="152"/>
    </row>
    <row r="35" spans="1:7">
      <c r="A35" s="149"/>
      <c r="B35" s="615" t="s">
        <v>45</v>
      </c>
      <c r="C35" s="615"/>
      <c r="D35" s="615"/>
      <c r="E35" s="615"/>
      <c r="F35" s="615"/>
    </row>
    <row r="36" spans="1:7">
      <c r="A36" s="144"/>
      <c r="B36" s="144"/>
      <c r="C36" s="144"/>
      <c r="D36" s="144"/>
      <c r="E36" s="144"/>
      <c r="F36" s="145"/>
    </row>
    <row r="37" spans="1:7" ht="15">
      <c r="A37" s="146">
        <v>1</v>
      </c>
      <c r="B37" s="578" t="s">
        <v>46</v>
      </c>
      <c r="C37" s="641"/>
      <c r="D37" s="629"/>
      <c r="E37" s="136" t="s">
        <v>47</v>
      </c>
      <c r="F37" s="153" t="s">
        <v>48</v>
      </c>
    </row>
    <row r="38" spans="1:7" ht="15">
      <c r="A38" s="146" t="s">
        <v>33</v>
      </c>
      <c r="B38" s="581" t="s">
        <v>49</v>
      </c>
      <c r="C38" s="630"/>
      <c r="D38" s="631"/>
      <c r="E38" s="188"/>
      <c r="F38" s="135"/>
      <c r="G38" s="21"/>
    </row>
    <row r="39" spans="1:7" ht="15">
      <c r="A39" s="146" t="s">
        <v>35</v>
      </c>
      <c r="B39" s="581" t="s">
        <v>161</v>
      </c>
      <c r="C39" s="630"/>
      <c r="D39" s="631"/>
      <c r="E39" s="154"/>
      <c r="F39" s="135"/>
      <c r="G39" s="21"/>
    </row>
    <row r="40" spans="1:7" ht="15">
      <c r="A40" s="146" t="s">
        <v>37</v>
      </c>
      <c r="B40" s="642" t="s">
        <v>160</v>
      </c>
      <c r="C40" s="643"/>
      <c r="D40" s="644"/>
      <c r="E40" s="154"/>
      <c r="F40" s="135"/>
      <c r="G40" s="22"/>
    </row>
    <row r="41" spans="1:7" ht="15">
      <c r="A41" s="161" t="s">
        <v>38</v>
      </c>
      <c r="B41" s="581" t="s">
        <v>159</v>
      </c>
      <c r="C41" s="630"/>
      <c r="D41" s="631"/>
      <c r="E41" s="645"/>
      <c r="F41" s="190"/>
      <c r="G41" s="22"/>
    </row>
    <row r="42" spans="1:7" ht="15">
      <c r="A42" s="161" t="s">
        <v>50</v>
      </c>
      <c r="B42" s="647" t="s">
        <v>158</v>
      </c>
      <c r="C42" s="648"/>
      <c r="D42" s="649"/>
      <c r="E42" s="646"/>
      <c r="F42" s="135"/>
      <c r="G42" s="23"/>
    </row>
    <row r="43" spans="1:7">
      <c r="A43" s="146" t="s">
        <v>51</v>
      </c>
      <c r="B43" s="140" t="s">
        <v>59</v>
      </c>
      <c r="C43" s="141"/>
      <c r="D43" s="181"/>
      <c r="E43" s="154"/>
      <c r="F43" s="135"/>
    </row>
    <row r="44" spans="1:7" ht="15">
      <c r="A44" s="638" t="s">
        <v>53</v>
      </c>
      <c r="B44" s="639"/>
      <c r="C44" s="639"/>
      <c r="D44" s="639"/>
      <c r="E44" s="640"/>
      <c r="F44" s="136">
        <f>SUM(F38:F43)</f>
        <v>0</v>
      </c>
    </row>
    <row r="45" spans="1:7" ht="13.5">
      <c r="A45" s="184"/>
      <c r="B45" s="611"/>
      <c r="C45" s="637"/>
      <c r="D45" s="637"/>
      <c r="E45" s="637"/>
      <c r="F45" s="637"/>
    </row>
    <row r="46" spans="1:7">
      <c r="A46" s="185"/>
      <c r="B46" s="185"/>
      <c r="C46" s="186"/>
      <c r="D46" s="186"/>
      <c r="E46" s="186"/>
      <c r="F46" s="192"/>
    </row>
    <row r="47" spans="1:7" ht="13.5">
      <c r="A47" s="184"/>
      <c r="B47" s="611"/>
      <c r="C47" s="637"/>
      <c r="D47" s="637"/>
      <c r="E47" s="637"/>
      <c r="F47" s="637"/>
    </row>
    <row r="48" spans="1:7">
      <c r="A48" s="144"/>
      <c r="B48" s="144"/>
      <c r="C48" s="144"/>
      <c r="D48" s="144"/>
      <c r="E48" s="144"/>
      <c r="F48" s="145"/>
    </row>
    <row r="49" spans="1:6">
      <c r="A49" s="609" t="s">
        <v>157</v>
      </c>
      <c r="B49" s="609"/>
      <c r="C49" s="609"/>
      <c r="D49" s="609"/>
      <c r="E49" s="609"/>
      <c r="F49" s="609"/>
    </row>
    <row r="50" spans="1:6">
      <c r="A50" s="193"/>
      <c r="B50" s="193"/>
      <c r="C50" s="193"/>
      <c r="D50" s="193"/>
      <c r="E50" s="193"/>
      <c r="F50" s="193"/>
    </row>
    <row r="51" spans="1:6" ht="15">
      <c r="A51" s="634" t="s">
        <v>156</v>
      </c>
      <c r="B51" s="635"/>
      <c r="C51" s="635"/>
      <c r="D51" s="635"/>
      <c r="E51" s="635"/>
      <c r="F51" s="635"/>
    </row>
    <row r="52" spans="1:6" ht="15">
      <c r="A52" s="146" t="s">
        <v>138</v>
      </c>
      <c r="B52" s="578" t="s">
        <v>137</v>
      </c>
      <c r="C52" s="641"/>
      <c r="D52" s="629"/>
      <c r="E52" s="153" t="s">
        <v>47</v>
      </c>
      <c r="F52" s="136" t="s">
        <v>48</v>
      </c>
    </row>
    <row r="53" spans="1:6" ht="15">
      <c r="A53" s="146" t="s">
        <v>33</v>
      </c>
      <c r="B53" s="581" t="s">
        <v>155</v>
      </c>
      <c r="C53" s="582"/>
      <c r="D53" s="636"/>
      <c r="E53" s="154"/>
      <c r="F53" s="135"/>
    </row>
    <row r="54" spans="1:6" ht="15">
      <c r="A54" s="146" t="s">
        <v>35</v>
      </c>
      <c r="B54" s="581" t="s">
        <v>154</v>
      </c>
      <c r="C54" s="582"/>
      <c r="D54" s="636"/>
      <c r="E54" s="154"/>
      <c r="F54" s="135"/>
    </row>
    <row r="55" spans="1:6" ht="15">
      <c r="A55" s="146"/>
      <c r="B55" s="578" t="s">
        <v>67</v>
      </c>
      <c r="C55" s="613"/>
      <c r="D55" s="614"/>
      <c r="E55" s="154"/>
      <c r="F55" s="136"/>
    </row>
    <row r="56" spans="1:6">
      <c r="A56" s="146" t="s">
        <v>37</v>
      </c>
      <c r="B56" s="610" t="s">
        <v>153</v>
      </c>
      <c r="C56" s="610"/>
      <c r="D56" s="610"/>
      <c r="E56" s="154"/>
      <c r="F56" s="135"/>
    </row>
    <row r="57" spans="1:6">
      <c r="A57" s="578" t="s">
        <v>3</v>
      </c>
      <c r="B57" s="579"/>
      <c r="C57" s="579"/>
      <c r="D57" s="579"/>
      <c r="E57" s="194"/>
      <c r="F57" s="136"/>
    </row>
    <row r="58" spans="1:6" ht="13.5">
      <c r="A58" s="184"/>
      <c r="B58" s="611"/>
      <c r="C58" s="637"/>
      <c r="D58" s="637"/>
      <c r="E58" s="637"/>
      <c r="F58" s="637"/>
    </row>
    <row r="59" spans="1:6">
      <c r="A59" s="149"/>
      <c r="B59" s="150"/>
      <c r="C59" s="150"/>
      <c r="D59" s="150"/>
      <c r="E59" s="151"/>
      <c r="F59" s="152"/>
    </row>
    <row r="60" spans="1:6" ht="27" customHeight="1">
      <c r="A60" s="634" t="s">
        <v>152</v>
      </c>
      <c r="B60" s="635"/>
      <c r="C60" s="635"/>
      <c r="D60" s="635"/>
      <c r="E60" s="635"/>
      <c r="F60" s="635"/>
    </row>
    <row r="61" spans="1:6">
      <c r="A61" s="153" t="s">
        <v>136</v>
      </c>
      <c r="B61" s="604" t="s">
        <v>151</v>
      </c>
      <c r="C61" s="604"/>
      <c r="D61" s="604"/>
      <c r="E61" s="153" t="s">
        <v>47</v>
      </c>
      <c r="F61" s="136" t="s">
        <v>48</v>
      </c>
    </row>
    <row r="62" spans="1:6">
      <c r="A62" s="146" t="s">
        <v>33</v>
      </c>
      <c r="B62" s="605" t="s">
        <v>150</v>
      </c>
      <c r="C62" s="605"/>
      <c r="D62" s="605"/>
      <c r="E62" s="154"/>
      <c r="F62" s="135"/>
    </row>
    <row r="63" spans="1:6">
      <c r="A63" s="146" t="s">
        <v>35</v>
      </c>
      <c r="B63" s="605" t="s">
        <v>64</v>
      </c>
      <c r="C63" s="605"/>
      <c r="D63" s="605"/>
      <c r="E63" s="154"/>
      <c r="F63" s="135"/>
    </row>
    <row r="64" spans="1:6" ht="13.5">
      <c r="A64" s="146" t="s">
        <v>37</v>
      </c>
      <c r="B64" s="605" t="s">
        <v>149</v>
      </c>
      <c r="C64" s="605"/>
      <c r="D64" s="605"/>
      <c r="E64" s="154"/>
      <c r="F64" s="135"/>
    </row>
    <row r="65" spans="1:8">
      <c r="A65" s="146" t="s">
        <v>38</v>
      </c>
      <c r="B65" s="605" t="s">
        <v>62</v>
      </c>
      <c r="C65" s="605"/>
      <c r="D65" s="605"/>
      <c r="E65" s="154"/>
      <c r="F65" s="135"/>
    </row>
    <row r="66" spans="1:8">
      <c r="A66" s="146" t="s">
        <v>50</v>
      </c>
      <c r="B66" s="605" t="s">
        <v>148</v>
      </c>
      <c r="C66" s="605"/>
      <c r="D66" s="605"/>
      <c r="E66" s="154"/>
      <c r="F66" s="135"/>
    </row>
    <row r="67" spans="1:8" ht="15">
      <c r="A67" s="146" t="s">
        <v>51</v>
      </c>
      <c r="B67" s="581" t="s">
        <v>147</v>
      </c>
      <c r="C67" s="630"/>
      <c r="D67" s="631"/>
      <c r="E67" s="154"/>
      <c r="F67" s="135"/>
    </row>
    <row r="68" spans="1:8">
      <c r="A68" s="146" t="s">
        <v>52</v>
      </c>
      <c r="B68" s="605" t="s">
        <v>63</v>
      </c>
      <c r="C68" s="605"/>
      <c r="D68" s="605"/>
      <c r="E68" s="154"/>
      <c r="F68" s="135"/>
    </row>
    <row r="69" spans="1:8">
      <c r="A69" s="146" t="s">
        <v>58</v>
      </c>
      <c r="B69" s="605" t="s">
        <v>65</v>
      </c>
      <c r="C69" s="605"/>
      <c r="D69" s="605"/>
      <c r="E69" s="154"/>
      <c r="F69" s="135"/>
    </row>
    <row r="70" spans="1:8">
      <c r="A70" s="604" t="s">
        <v>3</v>
      </c>
      <c r="B70" s="604"/>
      <c r="C70" s="604"/>
      <c r="D70" s="604"/>
      <c r="E70" s="194"/>
      <c r="F70" s="136"/>
    </row>
    <row r="71" spans="1:8" s="28" customFormat="1" ht="13.5">
      <c r="A71" s="147"/>
      <c r="B71" s="632"/>
      <c r="C71" s="633"/>
      <c r="D71" s="633"/>
      <c r="E71" s="633"/>
      <c r="F71" s="633"/>
    </row>
    <row r="72" spans="1:8" s="28" customFormat="1" ht="13.5">
      <c r="A72" s="147"/>
      <c r="B72" s="611"/>
      <c r="C72" s="626"/>
      <c r="D72" s="626"/>
      <c r="E72" s="626"/>
      <c r="F72" s="626"/>
    </row>
    <row r="73" spans="1:8">
      <c r="A73" s="627"/>
      <c r="B73" s="627"/>
      <c r="C73" s="627"/>
      <c r="D73" s="627"/>
      <c r="E73" s="627"/>
      <c r="F73" s="627"/>
      <c r="G73" s="26"/>
    </row>
    <row r="74" spans="1:8" ht="15">
      <c r="A74" s="628" t="s">
        <v>146</v>
      </c>
      <c r="B74" s="620"/>
      <c r="C74" s="620"/>
      <c r="D74" s="620"/>
      <c r="E74" s="620"/>
      <c r="F74" s="620"/>
      <c r="G74" s="26"/>
    </row>
    <row r="75" spans="1:8">
      <c r="A75" s="149"/>
      <c r="B75" s="150"/>
      <c r="C75" s="150"/>
      <c r="D75" s="150"/>
      <c r="E75" s="151"/>
      <c r="F75" s="152"/>
      <c r="G75" s="26"/>
    </row>
    <row r="76" spans="1:8" ht="15">
      <c r="A76" s="153" t="s">
        <v>134</v>
      </c>
      <c r="B76" s="578" t="s">
        <v>54</v>
      </c>
      <c r="C76" s="629"/>
      <c r="D76" s="153" t="s">
        <v>145</v>
      </c>
      <c r="E76" s="153" t="s">
        <v>144</v>
      </c>
      <c r="F76" s="136" t="s">
        <v>48</v>
      </c>
    </row>
    <row r="77" spans="1:8">
      <c r="A77" s="146" t="s">
        <v>33</v>
      </c>
      <c r="B77" s="581" t="s">
        <v>143</v>
      </c>
      <c r="C77" s="582"/>
      <c r="D77" s="139"/>
      <c r="E77" s="138"/>
      <c r="F77" s="135"/>
      <c r="G77" s="69"/>
      <c r="H77" s="76"/>
    </row>
    <row r="78" spans="1:8" ht="13.5">
      <c r="A78" s="146" t="s">
        <v>35</v>
      </c>
      <c r="B78" s="581" t="s">
        <v>142</v>
      </c>
      <c r="C78" s="582"/>
      <c r="D78" s="139"/>
      <c r="E78" s="138"/>
      <c r="F78" s="135"/>
      <c r="G78" s="69"/>
      <c r="H78" s="73"/>
    </row>
    <row r="79" spans="1:8" s="28" customFormat="1">
      <c r="A79" s="146" t="s">
        <v>37</v>
      </c>
      <c r="B79" s="140" t="s">
        <v>141</v>
      </c>
      <c r="C79" s="141"/>
      <c r="D79" s="142"/>
      <c r="E79" s="143"/>
      <c r="F79" s="135"/>
      <c r="G79" s="70"/>
      <c r="H79" s="70"/>
    </row>
    <row r="80" spans="1:8">
      <c r="A80" s="146" t="s">
        <v>38</v>
      </c>
      <c r="B80" s="581" t="s">
        <v>55</v>
      </c>
      <c r="C80" s="582"/>
      <c r="D80" s="582"/>
      <c r="E80" s="583"/>
      <c r="F80" s="135"/>
      <c r="G80" s="69"/>
      <c r="H80" s="69"/>
    </row>
    <row r="81" spans="1:8">
      <c r="A81" s="146" t="s">
        <v>50</v>
      </c>
      <c r="B81" s="581" t="s">
        <v>56</v>
      </c>
      <c r="C81" s="582"/>
      <c r="D81" s="582"/>
      <c r="E81" s="583"/>
      <c r="F81" s="135"/>
      <c r="G81" s="69"/>
      <c r="H81" s="69"/>
    </row>
    <row r="82" spans="1:8">
      <c r="A82" s="146" t="s">
        <v>51</v>
      </c>
      <c r="B82" s="581" t="s">
        <v>57</v>
      </c>
      <c r="C82" s="582"/>
      <c r="D82" s="582"/>
      <c r="E82" s="583"/>
      <c r="F82" s="135"/>
      <c r="G82" s="69"/>
      <c r="H82" s="69"/>
    </row>
    <row r="83" spans="1:8">
      <c r="A83" s="146" t="s">
        <v>52</v>
      </c>
      <c r="B83" s="581" t="s">
        <v>59</v>
      </c>
      <c r="C83" s="582"/>
      <c r="D83" s="582"/>
      <c r="E83" s="583"/>
      <c r="F83" s="135"/>
    </row>
    <row r="84" spans="1:8">
      <c r="A84" s="604" t="s">
        <v>3</v>
      </c>
      <c r="B84" s="604"/>
      <c r="C84" s="604"/>
      <c r="D84" s="604"/>
      <c r="E84" s="604"/>
      <c r="F84" s="136"/>
    </row>
    <row r="85" spans="1:8" ht="15">
      <c r="A85" s="195"/>
      <c r="B85" s="624"/>
      <c r="C85" s="625"/>
      <c r="D85" s="625"/>
      <c r="E85" s="625"/>
      <c r="F85" s="625"/>
    </row>
    <row r="86" spans="1:8" ht="15">
      <c r="A86" s="195"/>
      <c r="B86" s="619"/>
      <c r="C86" s="620"/>
      <c r="D86" s="620"/>
      <c r="E86" s="620"/>
      <c r="F86" s="620"/>
    </row>
    <row r="87" spans="1:8">
      <c r="A87" s="195"/>
      <c r="B87" s="621"/>
      <c r="C87" s="622"/>
      <c r="D87" s="622"/>
      <c r="E87" s="622"/>
      <c r="F87" s="622"/>
    </row>
    <row r="88" spans="1:8">
      <c r="A88" s="186"/>
      <c r="B88" s="186"/>
      <c r="C88" s="186"/>
      <c r="D88" s="186"/>
      <c r="E88" s="186"/>
      <c r="F88" s="192"/>
    </row>
    <row r="89" spans="1:8">
      <c r="A89" s="623" t="s">
        <v>140</v>
      </c>
      <c r="B89" s="623"/>
      <c r="C89" s="623"/>
      <c r="D89" s="623"/>
      <c r="E89" s="623"/>
      <c r="F89" s="623"/>
    </row>
    <row r="90" spans="1:8">
      <c r="A90" s="578" t="s">
        <v>139</v>
      </c>
      <c r="B90" s="579"/>
      <c r="C90" s="579"/>
      <c r="D90" s="579"/>
      <c r="E90" s="580"/>
      <c r="F90" s="136" t="s">
        <v>48</v>
      </c>
    </row>
    <row r="91" spans="1:8">
      <c r="A91" s="146" t="s">
        <v>138</v>
      </c>
      <c r="B91" s="616" t="s">
        <v>137</v>
      </c>
      <c r="C91" s="617"/>
      <c r="D91" s="617"/>
      <c r="E91" s="618"/>
      <c r="F91" s="136">
        <f>F57</f>
        <v>0</v>
      </c>
    </row>
    <row r="92" spans="1:8">
      <c r="A92" s="146" t="s">
        <v>136</v>
      </c>
      <c r="B92" s="616" t="s">
        <v>135</v>
      </c>
      <c r="C92" s="617"/>
      <c r="D92" s="617"/>
      <c r="E92" s="618"/>
      <c r="F92" s="136">
        <f>F70</f>
        <v>0</v>
      </c>
    </row>
    <row r="93" spans="1:8">
      <c r="A93" s="146" t="s">
        <v>134</v>
      </c>
      <c r="B93" s="616" t="s">
        <v>54</v>
      </c>
      <c r="C93" s="617"/>
      <c r="D93" s="617"/>
      <c r="E93" s="618"/>
      <c r="F93" s="136">
        <f>F84</f>
        <v>0</v>
      </c>
    </row>
    <row r="94" spans="1:8">
      <c r="A94" s="578" t="s">
        <v>3</v>
      </c>
      <c r="B94" s="579"/>
      <c r="C94" s="579"/>
      <c r="D94" s="579"/>
      <c r="E94" s="580"/>
      <c r="F94" s="136">
        <f>SUM(F91:F93)</f>
        <v>0</v>
      </c>
    </row>
    <row r="95" spans="1:8">
      <c r="A95" s="186"/>
      <c r="B95" s="186"/>
      <c r="C95" s="186"/>
      <c r="D95" s="186"/>
      <c r="E95" s="186"/>
      <c r="F95" s="192"/>
    </row>
    <row r="96" spans="1:8">
      <c r="A96" s="186"/>
      <c r="B96" s="186"/>
      <c r="C96" s="186"/>
      <c r="D96" s="186"/>
      <c r="E96" s="186"/>
      <c r="F96" s="192"/>
    </row>
    <row r="97" spans="1:8">
      <c r="A97" s="615" t="s">
        <v>133</v>
      </c>
      <c r="B97" s="615"/>
      <c r="C97" s="615"/>
      <c r="D97" s="615"/>
      <c r="E97" s="615"/>
      <c r="F97" s="615"/>
      <c r="H97" s="26"/>
    </row>
    <row r="98" spans="1:8">
      <c r="A98" s="144"/>
      <c r="B98" s="144"/>
      <c r="C98" s="144"/>
      <c r="D98" s="144"/>
      <c r="E98" s="144"/>
      <c r="F98" s="145"/>
    </row>
    <row r="99" spans="1:8">
      <c r="A99" s="153">
        <v>3</v>
      </c>
      <c r="B99" s="604" t="s">
        <v>68</v>
      </c>
      <c r="C99" s="604"/>
      <c r="D99" s="604"/>
      <c r="E99" s="153" t="s">
        <v>47</v>
      </c>
      <c r="F99" s="136" t="s">
        <v>48</v>
      </c>
    </row>
    <row r="100" spans="1:8">
      <c r="A100" s="146" t="s">
        <v>33</v>
      </c>
      <c r="B100" s="605" t="s">
        <v>132</v>
      </c>
      <c r="C100" s="605"/>
      <c r="D100" s="605"/>
      <c r="E100" s="154"/>
      <c r="F100" s="135"/>
      <c r="G100" s="26"/>
    </row>
    <row r="101" spans="1:8">
      <c r="A101" s="146" t="s">
        <v>35</v>
      </c>
      <c r="B101" s="610" t="s">
        <v>131</v>
      </c>
      <c r="C101" s="610"/>
      <c r="D101" s="610"/>
      <c r="E101" s="154"/>
      <c r="F101" s="135"/>
    </row>
    <row r="102" spans="1:8">
      <c r="A102" s="146" t="s">
        <v>37</v>
      </c>
      <c r="B102" s="610" t="s">
        <v>130</v>
      </c>
      <c r="C102" s="610"/>
      <c r="D102" s="610"/>
      <c r="E102" s="154"/>
      <c r="F102" s="135"/>
    </row>
    <row r="103" spans="1:8">
      <c r="A103" s="146" t="s">
        <v>38</v>
      </c>
      <c r="B103" s="610" t="s">
        <v>129</v>
      </c>
      <c r="C103" s="610"/>
      <c r="D103" s="610"/>
      <c r="E103" s="154"/>
      <c r="F103" s="135"/>
    </row>
    <row r="104" spans="1:8">
      <c r="A104" s="146" t="s">
        <v>50</v>
      </c>
      <c r="B104" s="610" t="s">
        <v>128</v>
      </c>
      <c r="C104" s="610"/>
      <c r="D104" s="610"/>
      <c r="E104" s="154"/>
      <c r="F104" s="135"/>
    </row>
    <row r="105" spans="1:8">
      <c r="A105" s="146" t="s">
        <v>51</v>
      </c>
      <c r="B105" s="596" t="s">
        <v>127</v>
      </c>
      <c r="C105" s="597"/>
      <c r="D105" s="598"/>
      <c r="E105" s="154"/>
      <c r="F105" s="135"/>
    </row>
    <row r="106" spans="1:8">
      <c r="A106" s="578" t="s">
        <v>3</v>
      </c>
      <c r="B106" s="579"/>
      <c r="C106" s="579"/>
      <c r="D106" s="580"/>
      <c r="E106" s="194"/>
      <c r="F106" s="136"/>
    </row>
    <row r="107" spans="1:8">
      <c r="A107" s="186"/>
      <c r="B107" s="186"/>
      <c r="C107" s="186"/>
      <c r="D107" s="186"/>
      <c r="E107" s="186"/>
      <c r="F107" s="192"/>
    </row>
    <row r="108" spans="1:8">
      <c r="A108" s="186"/>
      <c r="B108" s="186"/>
      <c r="C108" s="186"/>
      <c r="D108" s="186"/>
      <c r="E108" s="186"/>
      <c r="F108" s="192"/>
    </row>
    <row r="109" spans="1:8">
      <c r="A109" s="615" t="s">
        <v>126</v>
      </c>
      <c r="B109" s="615"/>
      <c r="C109" s="615"/>
      <c r="D109" s="615"/>
      <c r="E109" s="615"/>
      <c r="F109" s="615"/>
    </row>
    <row r="110" spans="1:8">
      <c r="A110" s="144"/>
      <c r="B110" s="144"/>
      <c r="C110" s="144"/>
      <c r="D110" s="144"/>
      <c r="E110" s="144"/>
      <c r="F110" s="196"/>
    </row>
    <row r="111" spans="1:8">
      <c r="A111" s="615" t="s">
        <v>125</v>
      </c>
      <c r="B111" s="615"/>
      <c r="C111" s="615"/>
      <c r="D111" s="615"/>
      <c r="E111" s="615"/>
      <c r="F111" s="615"/>
    </row>
    <row r="112" spans="1:8">
      <c r="A112" s="186"/>
      <c r="B112" s="186"/>
      <c r="C112" s="186"/>
      <c r="D112" s="186"/>
      <c r="E112" s="186"/>
      <c r="F112" s="186"/>
    </row>
    <row r="113" spans="1:9">
      <c r="A113" s="153" t="s">
        <v>61</v>
      </c>
      <c r="B113" s="593" t="s">
        <v>114</v>
      </c>
      <c r="C113" s="594"/>
      <c r="D113" s="595"/>
      <c r="E113" s="153" t="s">
        <v>47</v>
      </c>
      <c r="F113" s="136" t="s">
        <v>48</v>
      </c>
    </row>
    <row r="114" spans="1:9">
      <c r="A114" s="146" t="s">
        <v>33</v>
      </c>
      <c r="B114" s="596" t="s">
        <v>124</v>
      </c>
      <c r="C114" s="597"/>
      <c r="D114" s="598"/>
      <c r="E114" s="154"/>
      <c r="F114" s="135"/>
    </row>
    <row r="115" spans="1:9">
      <c r="A115" s="146" t="s">
        <v>35</v>
      </c>
      <c r="B115" s="596" t="s">
        <v>123</v>
      </c>
      <c r="C115" s="597"/>
      <c r="D115" s="598"/>
      <c r="E115" s="154"/>
      <c r="F115" s="135"/>
    </row>
    <row r="116" spans="1:9">
      <c r="A116" s="146" t="s">
        <v>37</v>
      </c>
      <c r="B116" s="596" t="s">
        <v>122</v>
      </c>
      <c r="C116" s="597"/>
      <c r="D116" s="598"/>
      <c r="E116" s="154"/>
      <c r="F116" s="135"/>
      <c r="I116" s="27"/>
    </row>
    <row r="117" spans="1:9">
      <c r="A117" s="146" t="s">
        <v>38</v>
      </c>
      <c r="B117" s="610" t="s">
        <v>121</v>
      </c>
      <c r="C117" s="610"/>
      <c r="D117" s="610"/>
      <c r="E117" s="154"/>
      <c r="F117" s="135"/>
    </row>
    <row r="118" spans="1:9">
      <c r="A118" s="146" t="s">
        <v>50</v>
      </c>
      <c r="B118" s="581" t="s">
        <v>120</v>
      </c>
      <c r="C118" s="582"/>
      <c r="D118" s="583"/>
      <c r="E118" s="154"/>
      <c r="F118" s="135"/>
      <c r="I118" s="27"/>
    </row>
    <row r="119" spans="1:9">
      <c r="A119" s="146" t="s">
        <v>51</v>
      </c>
      <c r="B119" s="596" t="s">
        <v>119</v>
      </c>
      <c r="C119" s="597"/>
      <c r="D119" s="598"/>
      <c r="E119" s="154"/>
      <c r="F119" s="135"/>
    </row>
    <row r="120" spans="1:9" ht="15">
      <c r="A120" s="161"/>
      <c r="B120" s="578" t="s">
        <v>67</v>
      </c>
      <c r="C120" s="613"/>
      <c r="D120" s="614"/>
      <c r="E120" s="154"/>
      <c r="F120" s="136"/>
    </row>
    <row r="121" spans="1:9" ht="13.5">
      <c r="A121" s="147"/>
      <c r="B121" s="611"/>
      <c r="C121" s="612"/>
      <c r="D121" s="612"/>
      <c r="E121" s="612"/>
      <c r="F121" s="612"/>
    </row>
    <row r="122" spans="1:9" ht="13.5">
      <c r="A122" s="147"/>
      <c r="B122" s="611"/>
      <c r="C122" s="612"/>
      <c r="D122" s="612"/>
      <c r="E122" s="612"/>
      <c r="F122" s="612"/>
    </row>
    <row r="123" spans="1:9">
      <c r="A123" s="186"/>
      <c r="B123" s="186"/>
      <c r="C123" s="186"/>
      <c r="D123" s="186"/>
      <c r="E123" s="186"/>
      <c r="F123" s="192"/>
    </row>
    <row r="124" spans="1:9">
      <c r="A124" s="615" t="s">
        <v>118</v>
      </c>
      <c r="B124" s="615"/>
      <c r="C124" s="615"/>
      <c r="D124" s="615"/>
      <c r="E124" s="615"/>
      <c r="F124" s="615"/>
    </row>
    <row r="125" spans="1:9">
      <c r="A125" s="144"/>
      <c r="B125" s="144"/>
      <c r="C125" s="144"/>
      <c r="D125" s="144"/>
      <c r="E125" s="144"/>
      <c r="F125" s="196"/>
    </row>
    <row r="126" spans="1:9">
      <c r="A126" s="153" t="s">
        <v>66</v>
      </c>
      <c r="B126" s="593" t="s">
        <v>113</v>
      </c>
      <c r="C126" s="594"/>
      <c r="D126" s="595"/>
      <c r="E126" s="153" t="s">
        <v>47</v>
      </c>
      <c r="F126" s="136" t="s">
        <v>48</v>
      </c>
    </row>
    <row r="127" spans="1:9">
      <c r="A127" s="146" t="s">
        <v>33</v>
      </c>
      <c r="B127" s="610" t="s">
        <v>117</v>
      </c>
      <c r="C127" s="610"/>
      <c r="D127" s="610"/>
      <c r="E127" s="154"/>
      <c r="F127" s="135"/>
    </row>
    <row r="128" spans="1:9">
      <c r="A128" s="578" t="s">
        <v>67</v>
      </c>
      <c r="B128" s="579"/>
      <c r="C128" s="579"/>
      <c r="D128" s="579"/>
      <c r="E128" s="194"/>
      <c r="F128" s="136"/>
    </row>
    <row r="129" spans="1:6" ht="13.5">
      <c r="A129" s="147"/>
      <c r="B129" s="611"/>
      <c r="C129" s="612"/>
      <c r="D129" s="612"/>
      <c r="E129" s="612"/>
      <c r="F129" s="612"/>
    </row>
    <row r="130" spans="1:6">
      <c r="A130" s="144"/>
      <c r="B130" s="144"/>
      <c r="C130" s="144"/>
      <c r="D130" s="144"/>
      <c r="E130" s="144"/>
      <c r="F130" s="145"/>
    </row>
    <row r="131" spans="1:6">
      <c r="A131" s="602" t="s">
        <v>116</v>
      </c>
      <c r="B131" s="602"/>
      <c r="C131" s="602"/>
      <c r="D131" s="602"/>
      <c r="E131" s="602"/>
      <c r="F131" s="602"/>
    </row>
    <row r="132" spans="1:6">
      <c r="A132" s="186"/>
      <c r="B132" s="144"/>
      <c r="C132" s="144"/>
      <c r="D132" s="144"/>
      <c r="E132" s="144"/>
      <c r="F132" s="145"/>
    </row>
    <row r="133" spans="1:6">
      <c r="A133" s="153">
        <v>4</v>
      </c>
      <c r="B133" s="578" t="s">
        <v>115</v>
      </c>
      <c r="C133" s="579"/>
      <c r="D133" s="579"/>
      <c r="E133" s="580"/>
      <c r="F133" s="136" t="s">
        <v>48</v>
      </c>
    </row>
    <row r="134" spans="1:6">
      <c r="A134" s="157" t="s">
        <v>61</v>
      </c>
      <c r="B134" s="581" t="s">
        <v>114</v>
      </c>
      <c r="C134" s="582"/>
      <c r="D134" s="582"/>
      <c r="E134" s="583"/>
      <c r="F134" s="135">
        <f>F120</f>
        <v>0</v>
      </c>
    </row>
    <row r="135" spans="1:6">
      <c r="A135" s="157" t="s">
        <v>66</v>
      </c>
      <c r="B135" s="581" t="s">
        <v>113</v>
      </c>
      <c r="C135" s="582"/>
      <c r="D135" s="582"/>
      <c r="E135" s="583"/>
      <c r="F135" s="135">
        <f>F128</f>
        <v>0</v>
      </c>
    </row>
    <row r="136" spans="1:6">
      <c r="A136" s="578" t="s">
        <v>3</v>
      </c>
      <c r="B136" s="579"/>
      <c r="C136" s="579"/>
      <c r="D136" s="579"/>
      <c r="E136" s="580"/>
      <c r="F136" s="136">
        <f>SUM(F134:F135)</f>
        <v>0</v>
      </c>
    </row>
    <row r="137" spans="1:6">
      <c r="A137" s="144"/>
      <c r="B137" s="144"/>
      <c r="C137" s="144"/>
      <c r="D137" s="144"/>
      <c r="E137" s="144"/>
      <c r="F137" s="145"/>
    </row>
    <row r="138" spans="1:6">
      <c r="A138" s="144"/>
      <c r="B138" s="144"/>
      <c r="C138" s="144"/>
      <c r="D138" s="144"/>
      <c r="E138" s="144"/>
      <c r="F138" s="145"/>
    </row>
    <row r="139" spans="1:6">
      <c r="A139" s="609" t="s">
        <v>112</v>
      </c>
      <c r="B139" s="609"/>
      <c r="C139" s="609"/>
      <c r="D139" s="609"/>
      <c r="E139" s="609"/>
      <c r="F139" s="609"/>
    </row>
    <row r="140" spans="1:6">
      <c r="A140" s="144"/>
      <c r="B140" s="144"/>
      <c r="C140" s="144"/>
      <c r="D140" s="144"/>
      <c r="E140" s="144"/>
      <c r="F140" s="145"/>
    </row>
    <row r="141" spans="1:6">
      <c r="A141" s="146">
        <v>5</v>
      </c>
      <c r="B141" s="578" t="s">
        <v>60</v>
      </c>
      <c r="C141" s="579"/>
      <c r="D141" s="579"/>
      <c r="E141" s="580"/>
      <c r="F141" s="136" t="s">
        <v>48</v>
      </c>
    </row>
    <row r="142" spans="1:6">
      <c r="A142" s="24" t="s">
        <v>33</v>
      </c>
      <c r="B142" s="603" t="s">
        <v>299</v>
      </c>
      <c r="C142" s="603"/>
      <c r="D142" s="603"/>
      <c r="E142" s="603"/>
      <c r="F142" s="134">
        <f>' (IV)Logística Uniforme cotação'!O22+SUM(' (IV)Logística Uniforme cotação'!P22)</f>
        <v>0</v>
      </c>
    </row>
    <row r="143" spans="1:6">
      <c r="A143" s="24" t="s">
        <v>35</v>
      </c>
      <c r="B143" s="606" t="s">
        <v>290</v>
      </c>
      <c r="C143" s="607"/>
      <c r="D143" s="607"/>
      <c r="E143" s="608"/>
      <c r="F143" s="135">
        <f>'(II)EPI''s cotação'!F33</f>
        <v>0</v>
      </c>
    </row>
    <row r="144" spans="1:6">
      <c r="A144" s="24" t="s">
        <v>37</v>
      </c>
      <c r="B144" s="603" t="s">
        <v>503</v>
      </c>
      <c r="C144" s="603"/>
      <c r="D144" s="603"/>
      <c r="E144" s="603"/>
      <c r="F144" s="135">
        <f>'(I)Ferramentas cotação'!K102</f>
        <v>0</v>
      </c>
    </row>
    <row r="145" spans="1:6">
      <c r="A145" s="24" t="s">
        <v>38</v>
      </c>
      <c r="B145" s="606" t="s">
        <v>300</v>
      </c>
      <c r="C145" s="607"/>
      <c r="D145" s="607"/>
      <c r="E145" s="608"/>
      <c r="F145" s="135">
        <f>' (IV)Logística Uniforme cotação'!I10</f>
        <v>0</v>
      </c>
    </row>
    <row r="146" spans="1:6">
      <c r="A146" s="24" t="s">
        <v>50</v>
      </c>
      <c r="B146" s="603" t="s">
        <v>60</v>
      </c>
      <c r="C146" s="603"/>
      <c r="D146" s="603"/>
      <c r="E146" s="603"/>
      <c r="F146" s="135">
        <f>'(III)Mat InsumosDiversosCotação'!F30</f>
        <v>0</v>
      </c>
    </row>
    <row r="147" spans="1:6">
      <c r="A147" s="578" t="s">
        <v>3</v>
      </c>
      <c r="B147" s="579"/>
      <c r="C147" s="579"/>
      <c r="D147" s="579"/>
      <c r="E147" s="580"/>
      <c r="F147" s="136">
        <f>SUM(F142:F146)</f>
        <v>0</v>
      </c>
    </row>
    <row r="148" spans="1:6" ht="13.5">
      <c r="A148" s="147"/>
      <c r="B148" s="148"/>
      <c r="C148" s="144"/>
      <c r="D148" s="144"/>
      <c r="E148" s="144"/>
      <c r="F148" s="145"/>
    </row>
    <row r="149" spans="1:6">
      <c r="A149" s="144"/>
      <c r="B149" s="144"/>
      <c r="C149" s="144"/>
      <c r="D149" s="144"/>
      <c r="E149" s="144"/>
      <c r="F149" s="145"/>
    </row>
    <row r="150" spans="1:6">
      <c r="A150" s="602" t="s">
        <v>111</v>
      </c>
      <c r="B150" s="602"/>
      <c r="C150" s="602"/>
      <c r="D150" s="602"/>
      <c r="E150" s="602"/>
      <c r="F150" s="602"/>
    </row>
    <row r="151" spans="1:6">
      <c r="A151" s="144"/>
      <c r="B151" s="144"/>
      <c r="C151" s="144"/>
      <c r="D151" s="144"/>
      <c r="E151" s="144"/>
      <c r="F151" s="145"/>
    </row>
    <row r="152" spans="1:6">
      <c r="A152" s="153">
        <v>6</v>
      </c>
      <c r="B152" s="604" t="s">
        <v>69</v>
      </c>
      <c r="C152" s="604"/>
      <c r="D152" s="604"/>
      <c r="E152" s="153" t="s">
        <v>47</v>
      </c>
      <c r="F152" s="136" t="s">
        <v>48</v>
      </c>
    </row>
    <row r="153" spans="1:6">
      <c r="A153" s="146" t="s">
        <v>33</v>
      </c>
      <c r="B153" s="605" t="s">
        <v>110</v>
      </c>
      <c r="C153" s="605"/>
      <c r="D153" s="605"/>
      <c r="E153" s="154"/>
      <c r="F153" s="135"/>
    </row>
    <row r="154" spans="1:6">
      <c r="A154" s="146" t="s">
        <v>35</v>
      </c>
      <c r="B154" s="596" t="s">
        <v>74</v>
      </c>
      <c r="C154" s="597"/>
      <c r="D154" s="598"/>
      <c r="E154" s="154"/>
      <c r="F154" s="135"/>
    </row>
    <row r="155" spans="1:6">
      <c r="A155" s="146" t="s">
        <v>37</v>
      </c>
      <c r="B155" s="593" t="s">
        <v>70</v>
      </c>
      <c r="C155" s="594"/>
      <c r="D155" s="594"/>
      <c r="E155" s="155"/>
      <c r="F155" s="136"/>
    </row>
    <row r="156" spans="1:6">
      <c r="A156" s="197" t="s">
        <v>109</v>
      </c>
      <c r="B156" s="596" t="s">
        <v>71</v>
      </c>
      <c r="C156" s="597"/>
      <c r="D156" s="598"/>
      <c r="E156" s="154"/>
      <c r="F156" s="135"/>
    </row>
    <row r="157" spans="1:6">
      <c r="A157" s="197" t="s">
        <v>108</v>
      </c>
      <c r="B157" s="596" t="s">
        <v>72</v>
      </c>
      <c r="C157" s="597"/>
      <c r="D157" s="598"/>
      <c r="E157" s="154"/>
      <c r="F157" s="135"/>
    </row>
    <row r="158" spans="1:6">
      <c r="A158" s="197" t="s">
        <v>107</v>
      </c>
      <c r="B158" s="599" t="s">
        <v>73</v>
      </c>
      <c r="C158" s="600"/>
      <c r="D158" s="601"/>
      <c r="E158" s="154"/>
      <c r="F158" s="135"/>
    </row>
    <row r="159" spans="1:6">
      <c r="A159" s="578" t="s">
        <v>3</v>
      </c>
      <c r="B159" s="579"/>
      <c r="C159" s="579"/>
      <c r="D159" s="579"/>
      <c r="E159" s="580"/>
      <c r="F159" s="136"/>
    </row>
    <row r="160" spans="1:6">
      <c r="A160" s="198"/>
      <c r="B160" s="198"/>
      <c r="C160" s="144"/>
      <c r="D160" s="144"/>
      <c r="E160" s="144"/>
      <c r="F160" s="145"/>
    </row>
    <row r="161" spans="1:7">
      <c r="A161" s="198"/>
      <c r="B161" s="198"/>
      <c r="C161" s="144"/>
      <c r="D161" s="144"/>
      <c r="E161" s="144"/>
      <c r="F161" s="145"/>
    </row>
    <row r="162" spans="1:7">
      <c r="A162" s="198"/>
      <c r="B162" s="198"/>
      <c r="C162" s="144"/>
      <c r="D162" s="144"/>
      <c r="E162" s="144"/>
      <c r="F162" s="145"/>
    </row>
    <row r="163" spans="1:7">
      <c r="A163" s="198"/>
      <c r="B163" s="198"/>
      <c r="C163" s="144"/>
      <c r="D163" s="144"/>
      <c r="E163" s="144"/>
      <c r="F163" s="145"/>
    </row>
    <row r="164" spans="1:7">
      <c r="A164" s="602" t="s">
        <v>106</v>
      </c>
      <c r="B164" s="602"/>
      <c r="C164" s="602"/>
      <c r="D164" s="602"/>
      <c r="E164" s="602"/>
      <c r="F164" s="602"/>
    </row>
    <row r="165" spans="1:7">
      <c r="A165" s="593" t="s">
        <v>75</v>
      </c>
      <c r="B165" s="594"/>
      <c r="C165" s="594"/>
      <c r="D165" s="594"/>
      <c r="E165" s="595"/>
      <c r="F165" s="136" t="s">
        <v>48</v>
      </c>
    </row>
    <row r="166" spans="1:7">
      <c r="A166" s="146" t="s">
        <v>33</v>
      </c>
      <c r="B166" s="581" t="s">
        <v>76</v>
      </c>
      <c r="C166" s="582"/>
      <c r="D166" s="582"/>
      <c r="E166" s="583"/>
      <c r="F166" s="135">
        <f>F44</f>
        <v>0</v>
      </c>
    </row>
    <row r="167" spans="1:7">
      <c r="A167" s="146" t="s">
        <v>35</v>
      </c>
      <c r="B167" s="581" t="s">
        <v>105</v>
      </c>
      <c r="C167" s="582"/>
      <c r="D167" s="582"/>
      <c r="E167" s="583"/>
      <c r="F167" s="135">
        <f>F94</f>
        <v>0</v>
      </c>
    </row>
    <row r="168" spans="1:7">
      <c r="A168" s="146" t="s">
        <v>37</v>
      </c>
      <c r="B168" s="581" t="s">
        <v>104</v>
      </c>
      <c r="C168" s="582"/>
      <c r="D168" s="582"/>
      <c r="E168" s="583"/>
      <c r="F168" s="135">
        <f>F106</f>
        <v>0</v>
      </c>
    </row>
    <row r="169" spans="1:7">
      <c r="A169" s="146" t="s">
        <v>38</v>
      </c>
      <c r="B169" s="581" t="s">
        <v>103</v>
      </c>
      <c r="C169" s="582"/>
      <c r="D169" s="582"/>
      <c r="E169" s="583"/>
      <c r="F169" s="135">
        <f>F136</f>
        <v>0</v>
      </c>
    </row>
    <row r="170" spans="1:7">
      <c r="A170" s="146" t="s">
        <v>50</v>
      </c>
      <c r="B170" s="581" t="s">
        <v>102</v>
      </c>
      <c r="C170" s="582"/>
      <c r="D170" s="582"/>
      <c r="E170" s="583"/>
      <c r="F170" s="135">
        <f>F147</f>
        <v>0</v>
      </c>
    </row>
    <row r="171" spans="1:7">
      <c r="A171" s="578" t="s">
        <v>101</v>
      </c>
      <c r="B171" s="579"/>
      <c r="C171" s="579"/>
      <c r="D171" s="579"/>
      <c r="E171" s="580"/>
      <c r="F171" s="136">
        <f>SUM(F166:F170)</f>
        <v>0</v>
      </c>
    </row>
    <row r="172" spans="1:7">
      <c r="A172" s="146" t="s">
        <v>51</v>
      </c>
      <c r="B172" s="581" t="s">
        <v>100</v>
      </c>
      <c r="C172" s="582"/>
      <c r="D172" s="582"/>
      <c r="E172" s="583"/>
      <c r="F172" s="135">
        <f>F159</f>
        <v>0</v>
      </c>
    </row>
    <row r="173" spans="1:7">
      <c r="A173" s="578" t="s">
        <v>99</v>
      </c>
      <c r="B173" s="579"/>
      <c r="C173" s="579"/>
      <c r="D173" s="579"/>
      <c r="E173" s="580"/>
      <c r="F173" s="136">
        <f>SUM(F171:F172)</f>
        <v>0</v>
      </c>
      <c r="G173" s="29"/>
    </row>
    <row r="174" spans="1:7" ht="15">
      <c r="A174" s="584" t="s">
        <v>98</v>
      </c>
      <c r="B174" s="585"/>
      <c r="C174" s="585"/>
      <c r="D174" s="585"/>
      <c r="E174" s="585"/>
      <c r="F174" s="136" t="e">
        <f>F173/F44</f>
        <v>#DIV/0!</v>
      </c>
      <c r="G174" s="58"/>
    </row>
    <row r="175" spans="1:7">
      <c r="A175" s="144"/>
      <c r="B175" s="148"/>
      <c r="C175" s="148"/>
      <c r="D175" s="149"/>
      <c r="E175" s="149"/>
      <c r="F175" s="152"/>
    </row>
    <row r="176" spans="1:7">
      <c r="A176" s="586" t="s">
        <v>97</v>
      </c>
      <c r="B176" s="586"/>
      <c r="C176" s="586"/>
      <c r="D176" s="586"/>
      <c r="E176" s="586"/>
      <c r="F176" s="586"/>
    </row>
    <row r="177" spans="1:10" ht="13.5" thickBot="1">
      <c r="A177" s="54"/>
      <c r="B177" s="54"/>
      <c r="C177" s="54"/>
      <c r="D177" s="54"/>
      <c r="E177" s="54"/>
      <c r="F177" s="54"/>
    </row>
    <row r="178" spans="1:10" ht="14.25" thickTop="1" thickBot="1">
      <c r="A178" s="53" t="s">
        <v>0</v>
      </c>
      <c r="B178" s="50"/>
      <c r="C178" s="52"/>
      <c r="D178" s="51" t="s">
        <v>77</v>
      </c>
      <c r="E178" s="50"/>
      <c r="F178" s="49"/>
      <c r="G178" s="30"/>
    </row>
    <row r="179" spans="1:10" ht="13.5" thickTop="1">
      <c r="A179" s="587" t="s">
        <v>78</v>
      </c>
      <c r="B179" s="588"/>
      <c r="C179" s="589"/>
      <c r="D179" s="590" t="s">
        <v>96</v>
      </c>
      <c r="E179" s="591"/>
      <c r="F179" s="592"/>
    </row>
    <row r="180" spans="1:10">
      <c r="A180" s="560" t="s">
        <v>79</v>
      </c>
      <c r="B180" s="561"/>
      <c r="C180" s="562"/>
      <c r="D180" s="563" t="s">
        <v>95</v>
      </c>
      <c r="E180" s="564"/>
      <c r="F180" s="565"/>
    </row>
    <row r="181" spans="1:10" ht="26.25" customHeight="1" thickBot="1">
      <c r="A181" s="566" t="s">
        <v>80</v>
      </c>
      <c r="B181" s="567"/>
      <c r="C181" s="568"/>
      <c r="D181" s="569" t="s">
        <v>528</v>
      </c>
      <c r="E181" s="570"/>
      <c r="F181" s="571"/>
    </row>
    <row r="182" spans="1:10" ht="13.5" thickBot="1">
      <c r="A182" s="572" t="s">
        <v>67</v>
      </c>
      <c r="B182" s="573"/>
      <c r="C182" s="574"/>
      <c r="D182" s="575" t="s">
        <v>529</v>
      </c>
      <c r="E182" s="576"/>
      <c r="F182" s="577"/>
    </row>
    <row r="183" spans="1:10" ht="25.5" customHeight="1" thickTop="1" thickBot="1">
      <c r="A183" s="553" t="s">
        <v>94</v>
      </c>
      <c r="B183" s="554"/>
      <c r="C183" s="555"/>
      <c r="D183" s="48" t="s">
        <v>93</v>
      </c>
      <c r="E183" s="48" t="s">
        <v>92</v>
      </c>
      <c r="F183" s="47" t="s">
        <v>91</v>
      </c>
    </row>
    <row r="184" spans="1:10" ht="14.25" thickTop="1" thickBot="1">
      <c r="A184" s="556" t="s">
        <v>81</v>
      </c>
      <c r="B184" s="557"/>
      <c r="C184" s="558"/>
      <c r="D184" s="46" t="s">
        <v>530</v>
      </c>
      <c r="E184" s="46" t="s">
        <v>531</v>
      </c>
      <c r="F184" s="45" t="s">
        <v>532</v>
      </c>
      <c r="J184" s="44"/>
    </row>
    <row r="185" spans="1:10" ht="26.25" customHeight="1" thickTop="1">
      <c r="A185" s="559" t="s">
        <v>82</v>
      </c>
      <c r="B185" s="559"/>
      <c r="C185" s="559"/>
      <c r="D185" s="559"/>
      <c r="E185" s="559"/>
      <c r="F185" s="559"/>
    </row>
    <row r="188" spans="1:10">
      <c r="C188" s="38"/>
      <c r="F188" s="39"/>
    </row>
    <row r="189" spans="1:10">
      <c r="C189" s="38"/>
      <c r="D189" s="43"/>
      <c r="E189" s="43"/>
      <c r="F189" s="42"/>
    </row>
    <row r="190" spans="1:10">
      <c r="C190" s="38"/>
    </row>
    <row r="191" spans="1:10">
      <c r="C191" s="38"/>
      <c r="D191" s="43"/>
      <c r="E191" s="43"/>
      <c r="F191" s="42"/>
    </row>
    <row r="192" spans="1:10">
      <c r="C192" s="38"/>
      <c r="D192" s="41"/>
      <c r="E192" s="41"/>
      <c r="F192" s="40"/>
    </row>
    <row r="193" spans="3:6">
      <c r="C193" s="38"/>
      <c r="F193" s="39"/>
    </row>
    <row r="194" spans="3:6">
      <c r="C194" s="38"/>
      <c r="F194" s="39"/>
    </row>
    <row r="195" spans="3:6">
      <c r="C195" s="38"/>
      <c r="F195" s="39"/>
    </row>
    <row r="196" spans="3:6">
      <c r="C196" s="38"/>
    </row>
    <row r="197" spans="3:6">
      <c r="C197" s="38"/>
    </row>
  </sheetData>
  <mergeCells count="135">
    <mergeCell ref="A5:G5"/>
    <mergeCell ref="A6:F6"/>
    <mergeCell ref="C9:F9"/>
    <mergeCell ref="C10:F10"/>
    <mergeCell ref="C11:F11"/>
    <mergeCell ref="A13:F13"/>
    <mergeCell ref="B35:F35"/>
    <mergeCell ref="B37:D37"/>
    <mergeCell ref="B38:D38"/>
    <mergeCell ref="B39:D39"/>
    <mergeCell ref="B40:D40"/>
    <mergeCell ref="B41:D41"/>
    <mergeCell ref="E41:E42"/>
    <mergeCell ref="B42:D42"/>
    <mergeCell ref="A19:F19"/>
    <mergeCell ref="A20:C20"/>
    <mergeCell ref="D20:E20"/>
    <mergeCell ref="A21:C21"/>
    <mergeCell ref="D21:E21"/>
    <mergeCell ref="D30:E30"/>
    <mergeCell ref="B53:D53"/>
    <mergeCell ref="B54:D54"/>
    <mergeCell ref="B55:D55"/>
    <mergeCell ref="B56:D56"/>
    <mergeCell ref="A57:D57"/>
    <mergeCell ref="B58:F58"/>
    <mergeCell ref="A44:E44"/>
    <mergeCell ref="B45:F45"/>
    <mergeCell ref="B47:F47"/>
    <mergeCell ref="A49:F49"/>
    <mergeCell ref="A51:F51"/>
    <mergeCell ref="B52:D52"/>
    <mergeCell ref="B66:D66"/>
    <mergeCell ref="B67:D67"/>
    <mergeCell ref="B68:D68"/>
    <mergeCell ref="B69:D69"/>
    <mergeCell ref="A70:D70"/>
    <mergeCell ref="B71:F71"/>
    <mergeCell ref="A60:F60"/>
    <mergeCell ref="B61:D61"/>
    <mergeCell ref="B62:D62"/>
    <mergeCell ref="B63:D63"/>
    <mergeCell ref="B64:D64"/>
    <mergeCell ref="B65:D65"/>
    <mergeCell ref="B80:E80"/>
    <mergeCell ref="B81:E81"/>
    <mergeCell ref="B82:E82"/>
    <mergeCell ref="B83:E83"/>
    <mergeCell ref="A84:E84"/>
    <mergeCell ref="B85:F85"/>
    <mergeCell ref="B72:F72"/>
    <mergeCell ref="A73:F73"/>
    <mergeCell ref="A74:F74"/>
    <mergeCell ref="B76:C76"/>
    <mergeCell ref="B77:C77"/>
    <mergeCell ref="B78:C78"/>
    <mergeCell ref="B93:E93"/>
    <mergeCell ref="A94:E94"/>
    <mergeCell ref="A97:F97"/>
    <mergeCell ref="B99:D99"/>
    <mergeCell ref="B100:D100"/>
    <mergeCell ref="B101:D101"/>
    <mergeCell ref="B86:F86"/>
    <mergeCell ref="B87:F87"/>
    <mergeCell ref="A89:F89"/>
    <mergeCell ref="A90:E90"/>
    <mergeCell ref="B91:E91"/>
    <mergeCell ref="B92:E92"/>
    <mergeCell ref="A111:F111"/>
    <mergeCell ref="B113:D113"/>
    <mergeCell ref="B114:D114"/>
    <mergeCell ref="B115:D115"/>
    <mergeCell ref="B116:D116"/>
    <mergeCell ref="B117:D117"/>
    <mergeCell ref="B102:D102"/>
    <mergeCell ref="B103:D103"/>
    <mergeCell ref="B104:D104"/>
    <mergeCell ref="B105:D105"/>
    <mergeCell ref="A106:D106"/>
    <mergeCell ref="A109:F109"/>
    <mergeCell ref="B126:D126"/>
    <mergeCell ref="B127:D127"/>
    <mergeCell ref="A128:D128"/>
    <mergeCell ref="B129:F129"/>
    <mergeCell ref="A131:F131"/>
    <mergeCell ref="B133:E133"/>
    <mergeCell ref="B118:D118"/>
    <mergeCell ref="B119:D119"/>
    <mergeCell ref="B120:D120"/>
    <mergeCell ref="B121:F121"/>
    <mergeCell ref="B122:F122"/>
    <mergeCell ref="A124:F124"/>
    <mergeCell ref="B143:E143"/>
    <mergeCell ref="B144:E144"/>
    <mergeCell ref="B145:E145"/>
    <mergeCell ref="B134:E134"/>
    <mergeCell ref="B135:E135"/>
    <mergeCell ref="A136:E136"/>
    <mergeCell ref="A139:F139"/>
    <mergeCell ref="B141:E141"/>
    <mergeCell ref="B142:E142"/>
    <mergeCell ref="B155:D155"/>
    <mergeCell ref="B156:D156"/>
    <mergeCell ref="B157:D157"/>
    <mergeCell ref="B158:D158"/>
    <mergeCell ref="A159:E159"/>
    <mergeCell ref="A164:F164"/>
    <mergeCell ref="B146:E146"/>
    <mergeCell ref="A147:E147"/>
    <mergeCell ref="A150:F150"/>
    <mergeCell ref="B152:D152"/>
    <mergeCell ref="B153:D153"/>
    <mergeCell ref="B154:D154"/>
    <mergeCell ref="A171:E171"/>
    <mergeCell ref="B172:E172"/>
    <mergeCell ref="A173:E173"/>
    <mergeCell ref="A174:E174"/>
    <mergeCell ref="A176:F176"/>
    <mergeCell ref="A179:C179"/>
    <mergeCell ref="D179:F179"/>
    <mergeCell ref="A165:E165"/>
    <mergeCell ref="B166:E166"/>
    <mergeCell ref="B167:E167"/>
    <mergeCell ref="B168:E168"/>
    <mergeCell ref="B169:E169"/>
    <mergeCell ref="B170:E170"/>
    <mergeCell ref="A183:C183"/>
    <mergeCell ref="A184:C184"/>
    <mergeCell ref="A185:F185"/>
    <mergeCell ref="A180:C180"/>
    <mergeCell ref="D180:F180"/>
    <mergeCell ref="A181:C181"/>
    <mergeCell ref="D181:F181"/>
    <mergeCell ref="A182:C182"/>
    <mergeCell ref="D182:F182"/>
  </mergeCells>
  <printOptions horizontalCentered="1"/>
  <pageMargins left="0.70866141732283472" right="0.70866141732283472" top="0.78740157480314965" bottom="0.59055118110236227" header="0.31496062992125984" footer="0.31496062992125984"/>
  <pageSetup paperSize="9" orientation="portrait" r:id="rId1"/>
  <rowBreaks count="3" manualBreakCount="3">
    <brk id="48" max="5" man="1"/>
    <brk id="96" max="5" man="1"/>
    <brk id="14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25</vt:i4>
      </vt:variant>
      <vt:variant>
        <vt:lpstr>Intervalos nomeados</vt:lpstr>
      </vt:variant>
      <vt:variant>
        <vt:i4>21</vt:i4>
      </vt:variant>
    </vt:vector>
  </HeadingPairs>
  <TitlesOfParts>
    <vt:vector size="46" baseType="lpstr">
      <vt:lpstr>RESUMO</vt:lpstr>
      <vt:lpstr>Ajudante15</vt:lpstr>
      <vt:lpstr> Almoxar1</vt:lpstr>
      <vt:lpstr>AuxiAdm1 </vt:lpstr>
      <vt:lpstr>Eletricista4</vt:lpstr>
      <vt:lpstr>Bombeiro1</vt:lpstr>
      <vt:lpstr>EncarEletroel1</vt:lpstr>
      <vt:lpstr>EncarGeral1</vt:lpstr>
      <vt:lpstr>EncarEletromec2</vt:lpstr>
      <vt:lpstr>EngMecânico1</vt:lpstr>
      <vt:lpstr>EngenMecâtronico1</vt:lpstr>
      <vt:lpstr>TecRefrig8</vt:lpstr>
      <vt:lpstr>Eletromecânico2</vt:lpstr>
      <vt:lpstr>Motorista1</vt:lpstr>
      <vt:lpstr>OperadorArExped1</vt:lpstr>
      <vt:lpstr>OperadorArPlantãoDia5</vt:lpstr>
      <vt:lpstr>OperadorArPlantãoNoite4</vt:lpstr>
      <vt:lpstr>OperadorAutoma2</vt:lpstr>
      <vt:lpstr>TécEletrônica1</vt:lpstr>
      <vt:lpstr>(I)Ferramentas cotação</vt:lpstr>
      <vt:lpstr>(II)EPI's cotação</vt:lpstr>
      <vt:lpstr>(III)Mat InsumosDiversosCotação</vt:lpstr>
      <vt:lpstr> (IV)Logística Uniforme cotação</vt:lpstr>
      <vt:lpstr>(VI)Serviços eventuais cota</vt:lpstr>
      <vt:lpstr>(VII) Materiais aplicadosCotaçã</vt:lpstr>
      <vt:lpstr>' (IV)Logística Uniforme cotação'!Area_de_impressao</vt:lpstr>
      <vt:lpstr>' Almoxar1'!Area_de_impressao</vt:lpstr>
      <vt:lpstr>'(I)Ferramentas cotação'!Area_de_impressao</vt:lpstr>
      <vt:lpstr>Ajudante15!Area_de_impressao</vt:lpstr>
      <vt:lpstr>'AuxiAdm1 '!Area_de_impressao</vt:lpstr>
      <vt:lpstr>Bombeiro1!Area_de_impressao</vt:lpstr>
      <vt:lpstr>Eletricista4!Area_de_impressao</vt:lpstr>
      <vt:lpstr>Eletromecânico2!Area_de_impressao</vt:lpstr>
      <vt:lpstr>EncarEletroel1!Area_de_impressao</vt:lpstr>
      <vt:lpstr>EncarEletromec2!Area_de_impressao</vt:lpstr>
      <vt:lpstr>EncarGeral1!Area_de_impressao</vt:lpstr>
      <vt:lpstr>EngenMecâtronico1!Area_de_impressao</vt:lpstr>
      <vt:lpstr>EngMecânico1!Area_de_impressao</vt:lpstr>
      <vt:lpstr>Motorista1!Area_de_impressao</vt:lpstr>
      <vt:lpstr>OperadorArExped1!Area_de_impressao</vt:lpstr>
      <vt:lpstr>OperadorArPlantãoDia5!Area_de_impressao</vt:lpstr>
      <vt:lpstr>OperadorArPlantãoNoite4!Area_de_impressao</vt:lpstr>
      <vt:lpstr>OperadorAutoma2!Area_de_impressao</vt:lpstr>
      <vt:lpstr>RESUMO!Area_de_impressao</vt:lpstr>
      <vt:lpstr>TécEletrônica1!Area_de_impressao</vt:lpstr>
      <vt:lpstr>TecRefrig8!Area_de_impressao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daniel.paula@presidencia.gov.br</dc:creator>
  <cp:lastModifiedBy>Ana Lucia Valadares de Carvalho</cp:lastModifiedBy>
  <cp:lastPrinted>2021-01-08T16:12:49Z</cp:lastPrinted>
  <dcterms:created xsi:type="dcterms:W3CDTF">2015-08-31T13:46:18Z</dcterms:created>
  <dcterms:modified xsi:type="dcterms:W3CDTF">2021-03-15T18:22:34Z</dcterms:modified>
</cp:coreProperties>
</file>